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CIB RUMIÑAHUI\Calificación\"/>
    </mc:Choice>
  </mc:AlternateContent>
  <xr:revisionPtr revIDLastSave="0" documentId="13_ncr:1_{0D5537D1-2279-493F-8D23-416F7DCC6FAF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1ER TRIMESTRE" sheetId="2" r:id="rId1"/>
    <sheet name="CONS. 1ER TRIM." sheetId="17" r:id="rId2"/>
    <sheet name="2DO TRIMESTRE" sheetId="18" r:id="rId3"/>
    <sheet name="CONS.2DO TRIM." sheetId="19" r:id="rId4"/>
    <sheet name="3ER TRIMESTRE " sheetId="20" r:id="rId5"/>
    <sheet name="CONS. 3ER TRIM." sheetId="21" r:id="rId6"/>
    <sheet name="CALF. TRIMESTRALES" sheetId="5" r:id="rId7"/>
    <sheet name="SUPLETORIO" sheetId="15" r:id="rId8"/>
  </sheets>
  <externalReferences>
    <externalReference r:id="rId9"/>
    <externalReference r:id="rId10"/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2" l="1"/>
  <c r="B13" i="2"/>
  <c r="B14" i="2"/>
  <c r="B15" i="2"/>
  <c r="B16" i="2"/>
  <c r="B17" i="2"/>
  <c r="B18" i="2"/>
  <c r="B19" i="2"/>
  <c r="B20" i="2"/>
  <c r="B21" i="2"/>
  <c r="B22" i="2"/>
  <c r="B23" i="2"/>
  <c r="C12" i="2"/>
  <c r="C13" i="2"/>
  <c r="C14" i="2"/>
  <c r="C15" i="2"/>
  <c r="C16" i="2"/>
  <c r="C17" i="2"/>
  <c r="C18" i="2"/>
  <c r="C19" i="2"/>
  <c r="C20" i="2"/>
  <c r="C21" i="2"/>
  <c r="C22" i="2"/>
  <c r="C23" i="2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C8" i="15"/>
  <c r="C9" i="15"/>
  <c r="C10" i="15"/>
  <c r="C11" i="15"/>
  <c r="C12" i="15"/>
  <c r="C13" i="15"/>
  <c r="C14" i="15"/>
  <c r="C15" i="15"/>
  <c r="C16" i="15"/>
  <c r="C17" i="15"/>
  <c r="C18" i="15"/>
  <c r="C19" i="15"/>
  <c r="C20" i="1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11" i="21"/>
  <c r="C12" i="21"/>
  <c r="C13" i="21"/>
  <c r="C14" i="21"/>
  <c r="C15" i="21"/>
  <c r="C16" i="21"/>
  <c r="C17" i="21"/>
  <c r="C18" i="21"/>
  <c r="C19" i="21"/>
  <c r="C20" i="21"/>
  <c r="C21" i="21"/>
  <c r="C22" i="21"/>
  <c r="C23" i="21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12" i="18"/>
  <c r="C13" i="18"/>
  <c r="C14" i="18"/>
  <c r="C15" i="18"/>
  <c r="C16" i="18"/>
  <c r="C17" i="18"/>
  <c r="C18" i="18"/>
  <c r="C19" i="18"/>
  <c r="C20" i="18"/>
  <c r="C21" i="18"/>
  <c r="C22" i="18"/>
  <c r="C23" i="18"/>
  <c r="C24" i="18"/>
  <c r="Y23" i="20" l="1"/>
  <c r="Y22" i="20"/>
  <c r="Y21" i="20"/>
  <c r="Y20" i="20"/>
  <c r="Y19" i="20"/>
  <c r="Y18" i="20"/>
  <c r="Y17" i="20"/>
  <c r="Y16" i="20"/>
  <c r="Y15" i="20"/>
  <c r="Y14" i="20"/>
  <c r="Y13" i="20"/>
  <c r="Y12" i="20"/>
  <c r="Y23" i="18"/>
  <c r="Y22" i="18"/>
  <c r="Y21" i="18"/>
  <c r="Y20" i="18"/>
  <c r="Y19" i="18"/>
  <c r="Y18" i="18"/>
  <c r="Y17" i="18"/>
  <c r="Y16" i="18"/>
  <c r="Y15" i="18"/>
  <c r="Y14" i="18"/>
  <c r="Y13" i="18"/>
  <c r="Y12" i="18"/>
  <c r="Y23" i="2"/>
  <c r="Y22" i="2"/>
  <c r="Y21" i="2"/>
  <c r="Y20" i="2"/>
  <c r="Y19" i="2"/>
  <c r="Y18" i="2"/>
  <c r="Y17" i="2"/>
  <c r="Y16" i="2"/>
  <c r="Y15" i="2"/>
  <c r="Y14" i="2"/>
  <c r="Y13" i="2"/>
  <c r="Y12" i="2"/>
  <c r="V12" i="2" l="1"/>
  <c r="V13" i="2" l="1"/>
  <c r="Z12" i="20"/>
  <c r="E11" i="21" s="1"/>
  <c r="V12" i="20"/>
  <c r="Z23" i="20"/>
  <c r="E22" i="21" s="1"/>
  <c r="V23" i="20"/>
  <c r="D22" i="21" s="1"/>
  <c r="Z22" i="20"/>
  <c r="E21" i="21" s="1"/>
  <c r="V22" i="20"/>
  <c r="Z21" i="20"/>
  <c r="E20" i="21" s="1"/>
  <c r="V21" i="20"/>
  <c r="Z20" i="20"/>
  <c r="E19" i="21" s="1"/>
  <c r="V20" i="20"/>
  <c r="D19" i="21" s="1"/>
  <c r="Z19" i="20"/>
  <c r="E18" i="21" s="1"/>
  <c r="V19" i="20"/>
  <c r="D18" i="21" s="1"/>
  <c r="Z18" i="20"/>
  <c r="E17" i="21" s="1"/>
  <c r="V18" i="20"/>
  <c r="Z17" i="20"/>
  <c r="E16" i="21" s="1"/>
  <c r="V17" i="20"/>
  <c r="Z16" i="20"/>
  <c r="V16" i="20"/>
  <c r="D15" i="21" s="1"/>
  <c r="Z15" i="20"/>
  <c r="E14" i="21" s="1"/>
  <c r="V15" i="20"/>
  <c r="D14" i="21" s="1"/>
  <c r="Z14" i="20"/>
  <c r="E13" i="21" s="1"/>
  <c r="V14" i="20"/>
  <c r="D13" i="21" s="1"/>
  <c r="Z13" i="20"/>
  <c r="E12" i="21" s="1"/>
  <c r="V13" i="20"/>
  <c r="Z23" i="2"/>
  <c r="E22" i="17" s="1"/>
  <c r="V23" i="2"/>
  <c r="Z22" i="2"/>
  <c r="V22" i="2"/>
  <c r="D21" i="17" s="1"/>
  <c r="Z21" i="2"/>
  <c r="V21" i="2"/>
  <c r="D20" i="17" s="1"/>
  <c r="Z20" i="2"/>
  <c r="V20" i="2"/>
  <c r="D19" i="17" s="1"/>
  <c r="Z19" i="2"/>
  <c r="V19" i="2"/>
  <c r="D18" i="17" s="1"/>
  <c r="Z18" i="2"/>
  <c r="V18" i="2"/>
  <c r="Z17" i="2"/>
  <c r="V17" i="2"/>
  <c r="D16" i="17" s="1"/>
  <c r="Z16" i="2"/>
  <c r="V16" i="2"/>
  <c r="D15" i="17" s="1"/>
  <c r="Z15" i="2"/>
  <c r="E14" i="17" s="1"/>
  <c r="V15" i="2"/>
  <c r="Z14" i="2"/>
  <c r="V14" i="2"/>
  <c r="D13" i="17" s="1"/>
  <c r="Z13" i="2"/>
  <c r="Z12" i="2"/>
  <c r="AA12" i="2" s="1"/>
  <c r="D11" i="17"/>
  <c r="Z23" i="18"/>
  <c r="E22" i="19" s="1"/>
  <c r="V23" i="18"/>
  <c r="D22" i="19" s="1"/>
  <c r="Z22" i="18"/>
  <c r="E21" i="19" s="1"/>
  <c r="V22" i="18"/>
  <c r="D21" i="19" s="1"/>
  <c r="Z21" i="18"/>
  <c r="E20" i="19" s="1"/>
  <c r="V21" i="18"/>
  <c r="Z20" i="18"/>
  <c r="E19" i="19" s="1"/>
  <c r="V20" i="18"/>
  <c r="Z19" i="18"/>
  <c r="E18" i="19" s="1"/>
  <c r="V19" i="18"/>
  <c r="AA19" i="18" s="1"/>
  <c r="Z18" i="18"/>
  <c r="E17" i="19" s="1"/>
  <c r="V18" i="18"/>
  <c r="D17" i="19" s="1"/>
  <c r="Z17" i="18"/>
  <c r="E16" i="19" s="1"/>
  <c r="V17" i="18"/>
  <c r="D16" i="19" s="1"/>
  <c r="Z16" i="18"/>
  <c r="E15" i="19" s="1"/>
  <c r="V16" i="18"/>
  <c r="D15" i="19" s="1"/>
  <c r="Z15" i="18"/>
  <c r="E14" i="19" s="1"/>
  <c r="V15" i="18"/>
  <c r="D14" i="19" s="1"/>
  <c r="Z14" i="18"/>
  <c r="E13" i="19" s="1"/>
  <c r="V14" i="18"/>
  <c r="D13" i="19" s="1"/>
  <c r="Z13" i="18"/>
  <c r="E12" i="19" s="1"/>
  <c r="V13" i="18"/>
  <c r="D12" i="19" s="1"/>
  <c r="Z12" i="18"/>
  <c r="E11" i="19" s="1"/>
  <c r="V12" i="18"/>
  <c r="D11" i="19" s="1"/>
  <c r="AA13" i="2" l="1"/>
  <c r="F12" i="17" s="1"/>
  <c r="AA18" i="2"/>
  <c r="F17" i="17" s="1"/>
  <c r="AA22" i="20"/>
  <c r="F19" i="5" s="1"/>
  <c r="AA18" i="20"/>
  <c r="F15" i="5" s="1"/>
  <c r="AA20" i="18"/>
  <c r="F19" i="19" s="1"/>
  <c r="AA12" i="20"/>
  <c r="F9" i="5" s="1"/>
  <c r="AA23" i="20"/>
  <c r="F20" i="5" s="1"/>
  <c r="AA17" i="20"/>
  <c r="F16" i="21" s="1"/>
  <c r="AA21" i="20"/>
  <c r="F18" i="5" s="1"/>
  <c r="D17" i="21"/>
  <c r="AA16" i="20"/>
  <c r="F15" i="21" s="1"/>
  <c r="E15" i="21"/>
  <c r="D21" i="21"/>
  <c r="D11" i="21"/>
  <c r="D20" i="21"/>
  <c r="D16" i="21"/>
  <c r="AA21" i="18"/>
  <c r="F20" i="19" s="1"/>
  <c r="AA15" i="18"/>
  <c r="F14" i="19" s="1"/>
  <c r="AA16" i="18"/>
  <c r="F15" i="19" s="1"/>
  <c r="AA12" i="18"/>
  <c r="F11" i="19" s="1"/>
  <c r="AA22" i="18"/>
  <c r="E19" i="5" s="1"/>
  <c r="AA23" i="18"/>
  <c r="F22" i="19" s="1"/>
  <c r="D19" i="19"/>
  <c r="D18" i="19"/>
  <c r="E16" i="5"/>
  <c r="F18" i="19"/>
  <c r="AA17" i="18"/>
  <c r="AA18" i="18"/>
  <c r="D20" i="19"/>
  <c r="AA15" i="2"/>
  <c r="F14" i="17" s="1"/>
  <c r="AA19" i="2"/>
  <c r="F18" i="17" s="1"/>
  <c r="D9" i="5"/>
  <c r="F11" i="17"/>
  <c r="AA16" i="2"/>
  <c r="D14" i="17"/>
  <c r="AA14" i="18"/>
  <c r="AA13" i="20"/>
  <c r="F12" i="21" s="1"/>
  <c r="D12" i="21"/>
  <c r="AA13" i="18"/>
  <c r="F12" i="19" s="1"/>
  <c r="AA14" i="20"/>
  <c r="AA15" i="20"/>
  <c r="AA19" i="20"/>
  <c r="AA20" i="20"/>
  <c r="AA17" i="2"/>
  <c r="AA21" i="2"/>
  <c r="D17" i="17"/>
  <c r="AA23" i="2"/>
  <c r="D12" i="17"/>
  <c r="AA20" i="2"/>
  <c r="AA14" i="2"/>
  <c r="D22" i="17"/>
  <c r="E18" i="17"/>
  <c r="AA22" i="2"/>
  <c r="E21" i="17"/>
  <c r="E19" i="17"/>
  <c r="E13" i="17"/>
  <c r="E17" i="17"/>
  <c r="E16" i="17"/>
  <c r="E15" i="17"/>
  <c r="E20" i="17"/>
  <c r="E12" i="17"/>
  <c r="D15" i="5" l="1"/>
  <c r="D10" i="5"/>
  <c r="F11" i="21"/>
  <c r="F21" i="21"/>
  <c r="F17" i="21"/>
  <c r="F20" i="21"/>
  <c r="F14" i="5"/>
  <c r="E17" i="5"/>
  <c r="E18" i="5"/>
  <c r="E12" i="5"/>
  <c r="D16" i="5"/>
  <c r="F22" i="21"/>
  <c r="D12" i="5"/>
  <c r="F13" i="5"/>
  <c r="F19" i="21"/>
  <c r="F17" i="5"/>
  <c r="F18" i="21"/>
  <c r="F16" i="5"/>
  <c r="F12" i="5"/>
  <c r="F14" i="21"/>
  <c r="F21" i="19"/>
  <c r="E20" i="5"/>
  <c r="E13" i="5"/>
  <c r="E9" i="5"/>
  <c r="G9" i="5" s="1"/>
  <c r="E14" i="5"/>
  <c r="F16" i="19"/>
  <c r="F17" i="19"/>
  <c r="E15" i="5"/>
  <c r="D11" i="5"/>
  <c r="F13" i="17"/>
  <c r="F15" i="17"/>
  <c r="D13" i="5"/>
  <c r="F20" i="17"/>
  <c r="D18" i="5"/>
  <c r="F19" i="17"/>
  <c r="D17" i="5"/>
  <c r="F22" i="17"/>
  <c r="D20" i="5"/>
  <c r="F16" i="17"/>
  <c r="D14" i="5"/>
  <c r="F21" i="17"/>
  <c r="D19" i="5"/>
  <c r="G19" i="5" s="1"/>
  <c r="F11" i="5"/>
  <c r="F13" i="21"/>
  <c r="E11" i="5"/>
  <c r="F13" i="19"/>
  <c r="I13" i="19" s="1"/>
  <c r="F10" i="5"/>
  <c r="E10" i="5"/>
  <c r="I14" i="19" l="1"/>
  <c r="I15" i="19" s="1"/>
  <c r="I16" i="19" s="1"/>
  <c r="G15" i="5"/>
  <c r="G16" i="5"/>
  <c r="G18" i="5"/>
  <c r="G12" i="5"/>
  <c r="G10" i="5"/>
  <c r="G17" i="5"/>
  <c r="G20" i="5"/>
  <c r="G13" i="5"/>
  <c r="G14" i="5"/>
  <c r="G11" i="5"/>
  <c r="F44" i="5" l="1"/>
  <c r="AQ40" i="20" l="1"/>
  <c r="AQ39" i="20"/>
  <c r="AQ35" i="20"/>
  <c r="AQ32" i="20"/>
  <c r="AQ30" i="20"/>
  <c r="AQ28" i="20"/>
  <c r="AQ27" i="20"/>
  <c r="AQ20" i="20"/>
  <c r="AQ19" i="20"/>
  <c r="AQ17" i="20"/>
  <c r="AQ15" i="20"/>
  <c r="AN38" i="18"/>
  <c r="AN17" i="18"/>
  <c r="AN39" i="18" l="1"/>
  <c r="AN37" i="18"/>
  <c r="AN36" i="18"/>
  <c r="AN31" i="18"/>
  <c r="AN28" i="18"/>
  <c r="AN24" i="18"/>
  <c r="AN23" i="18"/>
  <c r="AN21" i="18"/>
  <c r="AN16" i="18"/>
  <c r="AN19" i="18"/>
  <c r="AN30" i="18"/>
  <c r="AQ21" i="20"/>
  <c r="AQ23" i="20"/>
  <c r="AQ25" i="20"/>
  <c r="AQ34" i="20"/>
  <c r="AN32" i="18"/>
  <c r="AQ14" i="20"/>
  <c r="AQ38" i="20"/>
  <c r="AN18" i="18"/>
  <c r="AN25" i="18"/>
  <c r="AN27" i="18"/>
  <c r="AQ16" i="20"/>
  <c r="AQ18" i="20"/>
  <c r="AQ29" i="20"/>
  <c r="AQ31" i="20"/>
  <c r="AN13" i="18"/>
  <c r="AN15" i="18"/>
  <c r="AN29" i="18"/>
  <c r="AQ22" i="20"/>
  <c r="AQ26" i="20"/>
  <c r="AQ33" i="20"/>
  <c r="AN12" i="18"/>
  <c r="AN33" i="18"/>
  <c r="AN35" i="18"/>
  <c r="AQ13" i="20"/>
  <c r="AQ37" i="20"/>
  <c r="AQ36" i="20"/>
  <c r="AQ24" i="20"/>
  <c r="AN20" i="18"/>
  <c r="AN40" i="18"/>
  <c r="AQ12" i="20"/>
  <c r="AN14" i="18"/>
  <c r="AN22" i="18"/>
  <c r="AN26" i="18"/>
  <c r="AN34" i="18"/>
  <c r="I13" i="21" l="1"/>
  <c r="I14" i="21" s="1"/>
  <c r="I15" i="21" s="1"/>
  <c r="I16" i="21" l="1"/>
  <c r="I17" i="21" s="1"/>
  <c r="J13" i="21" s="1"/>
  <c r="I17" i="19" l="1"/>
  <c r="J16" i="19" s="1"/>
  <c r="J16" i="21"/>
  <c r="J14" i="21"/>
  <c r="J15" i="21"/>
  <c r="J17" i="21" l="1"/>
  <c r="J13" i="19"/>
  <c r="J14" i="19"/>
  <c r="J15" i="19"/>
  <c r="J17" i="19" l="1"/>
  <c r="E11" i="17" l="1"/>
  <c r="AQ12" i="2" l="1"/>
  <c r="AQ37" i="2" l="1"/>
  <c r="AQ36" i="2"/>
  <c r="AQ35" i="2"/>
  <c r="AQ34" i="2"/>
  <c r="AQ33" i="2"/>
  <c r="AQ32" i="2"/>
  <c r="AQ31" i="2"/>
  <c r="AQ30" i="2"/>
  <c r="AQ29" i="2"/>
  <c r="AQ28" i="2"/>
  <c r="AQ27" i="2"/>
  <c r="AQ26" i="2"/>
  <c r="AQ25" i="2"/>
  <c r="AQ24" i="2"/>
  <c r="AQ23" i="2"/>
  <c r="AQ22" i="2"/>
  <c r="AQ21" i="2"/>
  <c r="AQ20" i="2"/>
  <c r="AQ19" i="2"/>
  <c r="AQ18" i="2"/>
  <c r="AQ17" i="2"/>
  <c r="AQ16" i="2"/>
  <c r="AQ15" i="2"/>
  <c r="AQ14" i="2"/>
  <c r="AQ13" i="2"/>
  <c r="H9" i="5" l="1"/>
  <c r="D8" i="15"/>
  <c r="F8" i="15" s="1"/>
  <c r="G8" i="15" s="1"/>
  <c r="I13" i="17" l="1"/>
  <c r="I14" i="17" s="1"/>
  <c r="D12" i="15"/>
  <c r="H13" i="5"/>
  <c r="D11" i="15"/>
  <c r="H12" i="5"/>
  <c r="D17" i="15"/>
  <c r="H18" i="5"/>
  <c r="D15" i="15"/>
  <c r="H16" i="5"/>
  <c r="D9" i="15"/>
  <c r="H10" i="5"/>
  <c r="D14" i="15"/>
  <c r="H15" i="5"/>
  <c r="D16" i="15"/>
  <c r="H17" i="5"/>
  <c r="D10" i="15"/>
  <c r="H11" i="5"/>
  <c r="D18" i="15"/>
  <c r="H19" i="5"/>
  <c r="H14" i="5"/>
  <c r="H20" i="5"/>
  <c r="D19" i="15" l="1"/>
  <c r="D13" i="15"/>
  <c r="I15" i="17"/>
  <c r="F19" i="15" l="1"/>
  <c r="G19" i="15" s="1"/>
  <c r="F45" i="5"/>
  <c r="I16" i="17"/>
  <c r="D39" i="5"/>
  <c r="D40" i="5" s="1"/>
  <c r="F17" i="15"/>
  <c r="G17" i="15" s="1"/>
  <c r="F18" i="15"/>
  <c r="G18" i="15" s="1"/>
  <c r="F16" i="15"/>
  <c r="G16" i="15" s="1"/>
  <c r="F15" i="15"/>
  <c r="G15" i="15" s="1"/>
  <c r="F14" i="15"/>
  <c r="G14" i="15" s="1"/>
  <c r="F13" i="15"/>
  <c r="G13" i="15" s="1"/>
  <c r="F11" i="15"/>
  <c r="G11" i="15" s="1"/>
  <c r="F10" i="15"/>
  <c r="G10" i="15" s="1"/>
  <c r="F9" i="15"/>
  <c r="G9" i="15" s="1"/>
  <c r="F46" i="5" l="1"/>
  <c r="I17" i="17"/>
  <c r="J16" i="17" s="1"/>
  <c r="F12" i="15"/>
  <c r="G12" i="15" s="1"/>
  <c r="F47" i="5" l="1"/>
  <c r="F48" i="5" s="1"/>
  <c r="J13" i="17"/>
  <c r="J14" i="17"/>
  <c r="J15" i="17"/>
  <c r="J17" i="17" l="1"/>
  <c r="B24" i="18"/>
  <c r="B24" i="20"/>
  <c r="B23" i="19"/>
  <c r="B23" i="21"/>
  <c r="B23" i="17"/>
  <c r="B22" i="21"/>
  <c r="B22" i="17"/>
  <c r="B23" i="18"/>
  <c r="B23" i="20"/>
  <c r="B22" i="19"/>
  <c r="B21" i="17"/>
  <c r="B21" i="21"/>
  <c r="B22" i="20"/>
  <c r="B21" i="19"/>
  <c r="B22" i="18"/>
  <c r="B17" i="19"/>
  <c r="B17" i="21"/>
  <c r="B18" i="18"/>
  <c r="B18" i="20"/>
  <c r="B17" i="17"/>
  <c r="B14" i="21"/>
  <c r="B15" i="18"/>
  <c r="B15" i="20"/>
  <c r="B14" i="17"/>
  <c r="B14" i="19"/>
  <c r="B20" i="17"/>
  <c r="B21" i="20"/>
  <c r="B20" i="19"/>
  <c r="B20" i="21"/>
  <c r="B21" i="18"/>
  <c r="B17" i="18"/>
  <c r="B16" i="19"/>
  <c r="B16" i="17"/>
  <c r="B16" i="21"/>
  <c r="B17" i="20"/>
  <c r="B15" i="21"/>
  <c r="B16" i="20"/>
  <c r="B15" i="17"/>
  <c r="B16" i="18"/>
  <c r="B15" i="19"/>
  <c r="B13" i="21"/>
  <c r="B14" i="18"/>
  <c r="B14" i="20"/>
  <c r="B13" i="19"/>
  <c r="B13" i="17"/>
  <c r="B19" i="19"/>
  <c r="B20" i="20"/>
  <c r="B19" i="17"/>
  <c r="B19" i="21"/>
  <c r="B20" i="18"/>
  <c r="B13" i="20"/>
  <c r="B12" i="17"/>
  <c r="B12" i="21"/>
  <c r="B13" i="18"/>
  <c r="B12" i="19"/>
  <c r="B19" i="18"/>
  <c r="B18" i="19"/>
  <c r="B18" i="17"/>
  <c r="B19" i="20"/>
  <c r="B18" i="21"/>
  <c r="B12" i="20"/>
  <c r="B12" i="18"/>
  <c r="B11" i="21"/>
  <c r="B11" i="19"/>
  <c r="B11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 Javier De La Cruz Perero</author>
    <author>UE JGL</author>
    <author>Jessenia G S</author>
  </authors>
  <commentList>
    <comment ref="T8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Reemplaza a cualquier insumo del promedio
</t>
        </r>
      </text>
    </comment>
    <comment ref="D10" authorId="1" shapeId="0" xr:uid="{00000000-0006-0000-0000-000002000000}">
      <text>
        <r>
          <rPr>
            <sz val="9"/>
            <color indexed="81"/>
            <rFont val="Tahoma"/>
            <family val="2"/>
          </rPr>
          <t>Lecciones de revisión o retroalimentación orales y/o escritas</t>
        </r>
      </text>
    </comment>
    <comment ref="F10" authorId="1" shapeId="0" xr:uid="{00000000-0006-0000-0000-000003000000}">
      <text>
        <r>
          <rPr>
            <sz val="9"/>
            <color indexed="81"/>
            <rFont val="Tahoma"/>
            <family val="2"/>
          </rPr>
          <t>Pruebas de base estructurada integrales abiertas y/o cerradas</t>
        </r>
      </text>
    </comment>
    <comment ref="H10" authorId="1" shapeId="0" xr:uid="{00000000-0006-0000-0000-000004000000}">
      <text>
        <r>
          <rPr>
            <sz val="9"/>
            <color indexed="81"/>
            <rFont val="Tahoma"/>
            <family val="2"/>
          </rPr>
          <t>Tareas/Ejercicios en clase</t>
        </r>
      </text>
    </comment>
    <comment ref="J10" authorId="1" shapeId="0" xr:uid="{00000000-0006-0000-0000-000005000000}">
      <text>
        <r>
          <rPr>
            <sz val="9"/>
            <color indexed="81"/>
            <rFont val="Tahoma"/>
            <family val="2"/>
          </rPr>
          <t>Proyectos y/o investigaciones</t>
        </r>
      </text>
    </comment>
    <comment ref="L10" authorId="1" shapeId="0" xr:uid="{00000000-0006-0000-0000-000006000000}">
      <text>
        <r>
          <rPr>
            <sz val="9"/>
            <color indexed="81"/>
            <rFont val="Tahoma"/>
            <family val="2"/>
          </rPr>
          <t>Proyectos y/o Investigaciones dentro de la institución educativa</t>
        </r>
      </text>
    </comment>
    <comment ref="N10" authorId="1" shapeId="0" xr:uid="{00000000-0006-0000-0000-000007000000}">
      <text>
        <r>
          <rPr>
            <sz val="9"/>
            <color indexed="81"/>
            <rFont val="Tahoma"/>
            <family val="2"/>
          </rPr>
          <t>Exposiciones, foros, debates y resentaciones artísticas y/o científicas</t>
        </r>
      </text>
    </comment>
    <comment ref="P10" authorId="1" shapeId="0" xr:uid="{00000000-0006-0000-0000-000008000000}">
      <text>
        <r>
          <rPr>
            <sz val="9"/>
            <color indexed="81"/>
            <rFont val="Tahoma"/>
            <family val="2"/>
          </rPr>
          <t>Talleres</t>
        </r>
      </text>
    </comment>
    <comment ref="R10" authorId="1" shapeId="0" xr:uid="{00000000-0006-0000-0000-000009000000}">
      <text>
        <r>
          <rPr>
            <sz val="9"/>
            <color indexed="81"/>
            <rFont val="Tahoma"/>
            <family val="2"/>
          </rPr>
          <t>Desarrollo de productos como maquetas, dioramas, presentaciones
artísticas y/o científicas y/o culturales</t>
        </r>
      </text>
    </comment>
    <comment ref="T11" authorId="2" shapeId="0" xr:uid="{00000000-0006-0000-0000-00000A000000}">
      <text>
        <r>
          <rPr>
            <sz val="8"/>
            <color indexed="81"/>
            <rFont val="Tahoma"/>
            <family val="2"/>
          </rPr>
          <t>Ingrese el criterio de evaluación para 
el refuerzo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 Javier De La Cruz Perero</author>
    <author>UE JGL</author>
    <author>Jessenia G S</author>
  </authors>
  <commentList>
    <comment ref="T8" authorId="0" shapeId="0" xr:uid="{00000000-0006-0000-0200-000001000000}">
      <text>
        <r>
          <rPr>
            <sz val="9"/>
            <color indexed="81"/>
            <rFont val="Tahoma"/>
            <family val="2"/>
          </rPr>
          <t xml:space="preserve">Reemplaza a cualquier insumo del promedio
</t>
        </r>
      </text>
    </comment>
    <comment ref="D10" authorId="1" shapeId="0" xr:uid="{00000000-0006-0000-0200-000002000000}">
      <text>
        <r>
          <rPr>
            <sz val="9"/>
            <color indexed="81"/>
            <rFont val="Tahoma"/>
            <family val="2"/>
          </rPr>
          <t>Lecciones de revisión o retroalimentación orales y/o escritas</t>
        </r>
      </text>
    </comment>
    <comment ref="F10" authorId="1" shapeId="0" xr:uid="{00000000-0006-0000-0200-000003000000}">
      <text>
        <r>
          <rPr>
            <sz val="9"/>
            <color indexed="81"/>
            <rFont val="Tahoma"/>
            <family val="2"/>
          </rPr>
          <t>Pruebas de base estructurada integrales abiertas y/o cerradas</t>
        </r>
      </text>
    </comment>
    <comment ref="H10" authorId="1" shapeId="0" xr:uid="{00000000-0006-0000-0200-000004000000}">
      <text>
        <r>
          <rPr>
            <sz val="9"/>
            <color indexed="81"/>
            <rFont val="Tahoma"/>
            <family val="2"/>
          </rPr>
          <t>Tareas/Ejercicios en clase</t>
        </r>
      </text>
    </comment>
    <comment ref="J10" authorId="1" shapeId="0" xr:uid="{00000000-0006-0000-0200-000005000000}">
      <text>
        <r>
          <rPr>
            <sz val="9"/>
            <color indexed="81"/>
            <rFont val="Tahoma"/>
            <family val="2"/>
          </rPr>
          <t>Proyectos y/o investigaciones</t>
        </r>
      </text>
    </comment>
    <comment ref="L10" authorId="1" shapeId="0" xr:uid="{00000000-0006-0000-0200-000006000000}">
      <text>
        <r>
          <rPr>
            <sz val="9"/>
            <color indexed="81"/>
            <rFont val="Tahoma"/>
            <family val="2"/>
          </rPr>
          <t>Proyectos y/o Investigaciones dentro de la institución educativa</t>
        </r>
      </text>
    </comment>
    <comment ref="N10" authorId="1" shapeId="0" xr:uid="{00000000-0006-0000-0200-000007000000}">
      <text>
        <r>
          <rPr>
            <sz val="9"/>
            <color indexed="81"/>
            <rFont val="Tahoma"/>
            <family val="2"/>
          </rPr>
          <t>Exposiciones, foros, debates y resentaciones artísticas y/o científicas</t>
        </r>
      </text>
    </comment>
    <comment ref="P10" authorId="1" shapeId="0" xr:uid="{00000000-0006-0000-0200-000008000000}">
      <text>
        <r>
          <rPr>
            <sz val="9"/>
            <color indexed="81"/>
            <rFont val="Tahoma"/>
            <family val="2"/>
          </rPr>
          <t>Talleres</t>
        </r>
      </text>
    </comment>
    <comment ref="R10" authorId="1" shapeId="0" xr:uid="{00000000-0006-0000-0200-000009000000}">
      <text>
        <r>
          <rPr>
            <sz val="9"/>
            <color indexed="81"/>
            <rFont val="Tahoma"/>
            <family val="2"/>
          </rPr>
          <t>Desarrollo de productos como maquetas, dioramas, presentaciones
artísticas y/o científicas y/o culturales</t>
        </r>
      </text>
    </comment>
    <comment ref="T11" authorId="2" shapeId="0" xr:uid="{00000000-0006-0000-0200-00000A000000}">
      <text>
        <r>
          <rPr>
            <sz val="8"/>
            <color indexed="81"/>
            <rFont val="Tahoma"/>
            <family val="2"/>
          </rPr>
          <t>Ingrese el criterio de evaluación para 
el refuerzo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 Javier De La Cruz Perero</author>
    <author>UE JGL</author>
    <author>Jessenia G S</author>
  </authors>
  <commentList>
    <comment ref="T8" authorId="0" shapeId="0" xr:uid="{00000000-0006-0000-0400-000001000000}">
      <text>
        <r>
          <rPr>
            <sz val="9"/>
            <color indexed="81"/>
            <rFont val="Tahoma"/>
            <family val="2"/>
          </rPr>
          <t xml:space="preserve">Reemplaza a cualquier insumo del promedio
</t>
        </r>
      </text>
    </comment>
    <comment ref="D10" authorId="1" shapeId="0" xr:uid="{00000000-0006-0000-0400-000002000000}">
      <text>
        <r>
          <rPr>
            <sz val="9"/>
            <color indexed="81"/>
            <rFont val="Tahoma"/>
            <family val="2"/>
          </rPr>
          <t>Lecciones de revisión o retroalimentación orales y/o escritas</t>
        </r>
      </text>
    </comment>
    <comment ref="F10" authorId="1" shapeId="0" xr:uid="{00000000-0006-0000-0400-000003000000}">
      <text>
        <r>
          <rPr>
            <sz val="9"/>
            <color indexed="81"/>
            <rFont val="Tahoma"/>
            <family val="2"/>
          </rPr>
          <t>Pruebas de base estructurada integrales abiertas y/o cerradas</t>
        </r>
      </text>
    </comment>
    <comment ref="H10" authorId="1" shapeId="0" xr:uid="{00000000-0006-0000-0400-000004000000}">
      <text>
        <r>
          <rPr>
            <sz val="9"/>
            <color indexed="81"/>
            <rFont val="Tahoma"/>
            <family val="2"/>
          </rPr>
          <t>Tareas/Ejercicios en clase</t>
        </r>
      </text>
    </comment>
    <comment ref="J10" authorId="1" shapeId="0" xr:uid="{00000000-0006-0000-0400-000005000000}">
      <text>
        <r>
          <rPr>
            <sz val="9"/>
            <color indexed="81"/>
            <rFont val="Tahoma"/>
            <family val="2"/>
          </rPr>
          <t>Proyectos y/o investigaciones</t>
        </r>
      </text>
    </comment>
    <comment ref="L10" authorId="1" shapeId="0" xr:uid="{00000000-0006-0000-0400-000006000000}">
      <text>
        <r>
          <rPr>
            <sz val="9"/>
            <color indexed="81"/>
            <rFont val="Tahoma"/>
            <family val="2"/>
          </rPr>
          <t>Proyectos y/o Investigaciones dentro de la institución educativa</t>
        </r>
      </text>
    </comment>
    <comment ref="N10" authorId="1" shapeId="0" xr:uid="{00000000-0006-0000-0400-000007000000}">
      <text>
        <r>
          <rPr>
            <sz val="9"/>
            <color indexed="81"/>
            <rFont val="Tahoma"/>
            <family val="2"/>
          </rPr>
          <t>Exposiciones, foros, debates y resentaciones artísticas y/o científicas</t>
        </r>
      </text>
    </comment>
    <comment ref="P10" authorId="1" shapeId="0" xr:uid="{00000000-0006-0000-0400-000008000000}">
      <text>
        <r>
          <rPr>
            <sz val="9"/>
            <color indexed="81"/>
            <rFont val="Tahoma"/>
            <family val="2"/>
          </rPr>
          <t>Talleres</t>
        </r>
      </text>
    </comment>
    <comment ref="R10" authorId="1" shapeId="0" xr:uid="{00000000-0006-0000-0400-000009000000}">
      <text>
        <r>
          <rPr>
            <sz val="9"/>
            <color indexed="81"/>
            <rFont val="Tahoma"/>
            <family val="2"/>
          </rPr>
          <t>Desarrollo de productos como maquetas, dioramas, presentaciones
artísticas y/o científicas y/o culturales</t>
        </r>
      </text>
    </comment>
    <comment ref="T11" authorId="2" shapeId="0" xr:uid="{00000000-0006-0000-0400-00000A000000}">
      <text>
        <r>
          <rPr>
            <sz val="8"/>
            <color indexed="81"/>
            <rFont val="Tahoma"/>
            <family val="2"/>
          </rPr>
          <t>Ingrese el criterio de evaluación para 
el refuerzo</t>
        </r>
      </text>
    </comment>
  </commentList>
</comments>
</file>

<file path=xl/sharedStrings.xml><?xml version="1.0" encoding="utf-8"?>
<sst xmlns="http://schemas.openxmlformats.org/spreadsheetml/2006/main" count="299" uniqueCount="80">
  <si>
    <t>APELLIDOS/NOMBRES</t>
  </si>
  <si>
    <t>ESTUDIANTES</t>
  </si>
  <si>
    <t>CÉDULA</t>
  </si>
  <si>
    <t>Nº</t>
  </si>
  <si>
    <t>Talleres</t>
  </si>
  <si>
    <t xml:space="preserve">SEGUNDO TRIMESTRE </t>
  </si>
  <si>
    <t>TRIMESTRES</t>
  </si>
  <si>
    <t>1er</t>
  </si>
  <si>
    <t>2do</t>
  </si>
  <si>
    <t>3er</t>
  </si>
  <si>
    <t>INSTITUCIÓN:</t>
  </si>
  <si>
    <t>DOCENTE:</t>
  </si>
  <si>
    <t>ESTUDIANTES:</t>
  </si>
  <si>
    <t>RANGOS</t>
  </si>
  <si>
    <t>%</t>
  </si>
  <si>
    <t>RANGO (10-9 PTS) D.A.R</t>
  </si>
  <si>
    <t>RANGO (8,99-7 PTS) A.A.R</t>
  </si>
  <si>
    <t>RANGO (6,99-4,01 PTS) P.A.A.R</t>
  </si>
  <si>
    <t>RANGO (&lt;=4 PTS) N.A.A.R</t>
  </si>
  <si>
    <t xml:space="preserve">CALIFICACIÓN ANUAL </t>
  </si>
  <si>
    <r>
      <t>TOTAL TRIMESTRE (</t>
    </r>
    <r>
      <rPr>
        <sz val="9"/>
        <color rgb="FFFFFF00"/>
        <rFont val="Arial"/>
        <family val="2"/>
      </rPr>
      <t>100%)</t>
    </r>
  </si>
  <si>
    <t>D.A.R</t>
  </si>
  <si>
    <t>A.A.R</t>
  </si>
  <si>
    <t>P.A.A.R</t>
  </si>
  <si>
    <t>N.A.A.R</t>
  </si>
  <si>
    <t>Esc.</t>
  </si>
  <si>
    <t>Cant.</t>
  </si>
  <si>
    <t>TOTAL</t>
  </si>
  <si>
    <t>Lecciones</t>
  </si>
  <si>
    <t xml:space="preserve">Pruebas </t>
  </si>
  <si>
    <t>Tareas</t>
  </si>
  <si>
    <t>Proyectos</t>
  </si>
  <si>
    <t>INSUMO 1</t>
  </si>
  <si>
    <t>INSUMO 2</t>
  </si>
  <si>
    <t>Exposiciones</t>
  </si>
  <si>
    <t>Productos</t>
  </si>
  <si>
    <t>OBSERVACIÓN</t>
  </si>
  <si>
    <t xml:space="preserve">CALF. FINAL </t>
  </si>
  <si>
    <t>EXA. SUPLET</t>
  </si>
  <si>
    <t>FINAL ANUAL</t>
  </si>
  <si>
    <t>GRADO:</t>
  </si>
  <si>
    <t>REFUERZO PEDAGÓGICO</t>
  </si>
  <si>
    <t xml:space="preserve">PROMEDIO DE RENDIMIENTO </t>
  </si>
  <si>
    <t>TOTAL TRIMESTRE (100%)</t>
  </si>
  <si>
    <t xml:space="preserve">ESTADÍSTICAS </t>
  </si>
  <si>
    <t>ESC.</t>
  </si>
  <si>
    <t>CANT.</t>
  </si>
  <si>
    <t xml:space="preserve">TERCER TRIMESTRE </t>
  </si>
  <si>
    <t>APORTES DISCIPLINARES O INTERDISCIPLINARES INDIVIDUALES</t>
  </si>
  <si>
    <t>APORTES DISCIPLINARES O INTERDISCIPLINARES GRUPALES</t>
  </si>
  <si>
    <t>EVALUACIÓN FORMATIVA</t>
  </si>
  <si>
    <t>TOTAL 70%</t>
  </si>
  <si>
    <t xml:space="preserve">EVALUACIÓN SUMATIVA </t>
  </si>
  <si>
    <t>NOTA FINAL (100%)</t>
  </si>
  <si>
    <t>D.A.</t>
  </si>
  <si>
    <t>A.A.</t>
  </si>
  <si>
    <t>P.A.</t>
  </si>
  <si>
    <t>N.A.</t>
  </si>
  <si>
    <t>EXAMEN DEL PRIMER TRIMESTRE</t>
  </si>
  <si>
    <t>PROYECTO INTERDISCIPLINARIO</t>
  </si>
  <si>
    <t>EVALUACIÓN SUMATIVA (PROMEDIO DE EXAMEN+PROYECTO INTERDISCIPLINARIO)</t>
  </si>
  <si>
    <t>EXAMEN DEL SEGUNDO TRIMESTRE</t>
  </si>
  <si>
    <t>EXAMEN DEL TERCER TRIMESTRE</t>
  </si>
  <si>
    <t>PROCESO</t>
  </si>
  <si>
    <t xml:space="preserve">PROCESO:  </t>
  </si>
  <si>
    <t>PRIMER QUIMESTRE</t>
  </si>
  <si>
    <t>RECTOR</t>
  </si>
  <si>
    <t>DOCENTE</t>
  </si>
  <si>
    <t>MATEMATICA</t>
  </si>
  <si>
    <t>CENTRO EDUCATIVO COMUNITARIA INTERCULTURAL  BILINGÜE "RUMIÑAHUI"</t>
  </si>
  <si>
    <t>DDTE</t>
  </si>
  <si>
    <t>CENTRO  EDUCATIO COMUNITARIA INTERCULTURAL BILINGÜE "RUMIÑAHUI"</t>
  </si>
  <si>
    <t>CENTRO EDUCATIVO COMUNITARIA INTERCULTURAL BILINGÜE "RUMIÑAHUI"</t>
  </si>
  <si>
    <t>CIENCIAS NATURALES</t>
  </si>
  <si>
    <t>LENGUA Y LITERATURA</t>
  </si>
  <si>
    <t>LENGUA Y  LITERATURA</t>
  </si>
  <si>
    <t>CRISTHIAN QUIÑONEZ</t>
  </si>
  <si>
    <t>CUARTO</t>
  </si>
  <si>
    <t>QUINTO</t>
  </si>
  <si>
    <t>MATEMÁTICA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</si>
</sst>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5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6"/>
      <color theme="0"/>
      <name val="Berlin Sans FB Demi"/>
      <family val="2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Bahnschrift SemiLight SemiConde"/>
      <family val="2"/>
    </font>
    <font>
      <b/>
      <sz val="18"/>
      <color rgb="FFFFFF00"/>
      <name val="Bahnschrift SemiLight SemiConde"/>
      <family val="2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8"/>
      <color rgb="FFFFFF00"/>
      <name val="Arial"/>
      <family val="2"/>
    </font>
    <font>
      <sz val="9"/>
      <color rgb="FFFFFF00"/>
      <name val="Arial"/>
      <family val="2"/>
    </font>
    <font>
      <b/>
      <sz val="18"/>
      <color theme="0"/>
      <name val="Bahnschrift SemiLight SemiConde"/>
      <family val="2"/>
    </font>
    <font>
      <sz val="11"/>
      <color rgb="FFFFFF0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8"/>
      <color rgb="FF000000"/>
      <name val="Times New Roman"/>
      <family val="1"/>
    </font>
    <font>
      <b/>
      <sz val="9"/>
      <color theme="0"/>
      <name val="Times New Roman"/>
      <family val="1"/>
    </font>
    <font>
      <sz val="9"/>
      <color indexed="81"/>
      <name val="Tahoma"/>
      <family val="2"/>
    </font>
    <font>
      <sz val="10"/>
      <color rgb="FF002060"/>
      <name val="Bahnschrift SemiLight SemiConde"/>
      <family val="2"/>
    </font>
    <font>
      <sz val="10"/>
      <color theme="0"/>
      <name val="Arial Narrow"/>
      <family val="2"/>
    </font>
    <font>
      <b/>
      <sz val="10"/>
      <color theme="0"/>
      <name val="Bahnschrift SemiLight SemiConde"/>
      <family val="2"/>
    </font>
    <font>
      <sz val="8"/>
      <name val="Arial"/>
      <family val="2"/>
    </font>
    <font>
      <b/>
      <sz val="8"/>
      <color theme="1"/>
      <name val="Calibri"/>
      <family val="2"/>
    </font>
    <font>
      <b/>
      <sz val="8"/>
      <color rgb="FF002864"/>
      <name val="Arial"/>
      <family val="2"/>
    </font>
    <font>
      <sz val="8"/>
      <name val="Arial Narrow"/>
      <family val="2"/>
    </font>
    <font>
      <sz val="10"/>
      <name val="Arial Narrow"/>
      <family val="2"/>
    </font>
    <font>
      <b/>
      <sz val="11"/>
      <color theme="0"/>
      <name val="Calibri"/>
      <family val="2"/>
      <scheme val="minor"/>
    </font>
    <font>
      <sz val="12"/>
      <color rgb="FFFFFF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8"/>
      <color rgb="FF002060"/>
      <name val="Calibri"/>
      <family val="2"/>
      <scheme val="minor"/>
    </font>
    <font>
      <sz val="8"/>
      <color indexed="81"/>
      <name val="Tahoma"/>
      <family val="2"/>
    </font>
    <font>
      <b/>
      <sz val="24"/>
      <color theme="0"/>
      <name val="Bahnschrift SemiLight SemiConde"/>
      <family val="2"/>
    </font>
    <font>
      <b/>
      <sz val="16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sz val="8"/>
      <color theme="1" tint="4.9989318521683403E-2"/>
      <name val="Arial"/>
      <family val="2"/>
    </font>
    <font>
      <sz val="9"/>
      <color theme="1" tint="4.9989318521683403E-2"/>
      <name val="Calibri"/>
      <family val="2"/>
      <scheme val="minor"/>
    </font>
    <font>
      <sz val="8"/>
      <color theme="1" tint="4.9989318521683403E-2"/>
      <name val="Calibri"/>
      <family val="2"/>
      <scheme val="minor"/>
    </font>
    <font>
      <sz val="9"/>
      <color theme="1" tint="4.9989318521683403E-2"/>
      <name val="Times New Roman"/>
      <family val="1"/>
    </font>
    <font>
      <sz val="8"/>
      <color theme="1" tint="4.9989318521683403E-2"/>
      <name val="Times New Roman"/>
      <family val="1"/>
    </font>
    <font>
      <b/>
      <sz val="9"/>
      <color theme="0"/>
      <name val="Bahnschrift SemiLight SemiConde"/>
      <family val="2"/>
    </font>
    <font>
      <b/>
      <sz val="8"/>
      <color theme="0"/>
      <name val="Bahnschrift SemiLight SemiConde"/>
      <family val="2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rgb="FFD8D8D8"/>
      </patternFill>
    </fill>
    <fill>
      <patternFill patternType="solid">
        <fgColor rgb="FF002C58"/>
        <bgColor rgb="FFD8D8D8"/>
      </patternFill>
    </fill>
    <fill>
      <patternFill patternType="solid">
        <fgColor rgb="FF002C58"/>
        <bgColor indexed="64"/>
      </patternFill>
    </fill>
    <fill>
      <patternFill patternType="solid">
        <fgColor rgb="FF002938"/>
        <bgColor indexed="64"/>
      </patternFill>
    </fill>
    <fill>
      <patternFill patternType="solid">
        <fgColor rgb="FF003060"/>
        <bgColor indexed="64"/>
      </patternFill>
    </fill>
    <fill>
      <patternFill patternType="solid">
        <fgColor rgb="FF002346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4846"/>
        <bgColor indexed="64"/>
      </patternFill>
    </fill>
    <fill>
      <patternFill patternType="solid">
        <fgColor rgb="FF183D5E"/>
        <bgColor indexed="64"/>
      </patternFill>
    </fill>
    <fill>
      <patternFill patternType="solid">
        <fgColor rgb="FF00458A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theme="4" tint="0.79998168889431442"/>
      </patternFill>
    </fill>
  </fills>
  <borders count="53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/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rgb="FF0070C0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/>
      <right/>
      <top/>
      <bottom style="double">
        <color theme="0"/>
      </bottom>
      <diagonal/>
    </border>
    <border>
      <left/>
      <right style="double">
        <color rgb="FF0070C0"/>
      </right>
      <top/>
      <bottom style="double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/>
      <bottom style="thin">
        <color theme="0"/>
      </bottom>
      <diagonal/>
    </border>
    <border>
      <left style="thin">
        <color rgb="FF002060"/>
      </left>
      <right/>
      <top/>
      <bottom style="thin">
        <color theme="4" tint="-0.249977111117893"/>
      </bottom>
      <diagonal/>
    </border>
    <border>
      <left style="thin">
        <color rgb="FF002060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double">
        <color theme="0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/>
      <right/>
      <top style="double">
        <color theme="0"/>
      </top>
      <bottom style="double">
        <color theme="0"/>
      </bottom>
      <diagonal/>
    </border>
    <border>
      <left style="thin">
        <color rgb="FF0070C0"/>
      </left>
      <right style="double">
        <color rgb="FF0070C0"/>
      </right>
      <top style="double">
        <color theme="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double">
        <color theme="0"/>
      </top>
      <bottom style="thin">
        <color rgb="FF0070C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4" tint="-0.249977111117893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double">
        <color rgb="FF002060"/>
      </right>
      <top style="thin">
        <color theme="0"/>
      </top>
      <bottom/>
      <diagonal/>
    </border>
    <border>
      <left style="thin">
        <color theme="0"/>
      </left>
      <right style="double">
        <color rgb="FF002060"/>
      </right>
      <top/>
      <bottom/>
      <diagonal/>
    </border>
    <border>
      <left style="thin">
        <color theme="0"/>
      </left>
      <right style="double">
        <color rgb="FF002060"/>
      </right>
      <top/>
      <bottom style="thin">
        <color theme="0"/>
      </bottom>
      <diagonal/>
    </border>
    <border>
      <left style="thin">
        <color theme="4" tint="-0.249977111117893"/>
      </left>
      <right style="double">
        <color rgb="FF002060"/>
      </right>
      <top style="thin">
        <color theme="0"/>
      </top>
      <bottom style="thin">
        <color theme="4" tint="-0.249977111117893"/>
      </bottom>
      <diagonal/>
    </border>
    <border>
      <left/>
      <right/>
      <top style="thin">
        <color theme="0"/>
      </top>
      <bottom/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rgb="FF0070C0"/>
      </bottom>
      <diagonal/>
    </border>
    <border>
      <left/>
      <right style="thin">
        <color theme="0"/>
      </right>
      <top/>
      <bottom style="thin">
        <color rgb="FF0070C0"/>
      </bottom>
      <diagonal/>
    </border>
    <border>
      <left style="thin">
        <color theme="0"/>
      </left>
      <right style="double">
        <color rgb="FF002060"/>
      </right>
      <top/>
      <bottom style="thin">
        <color theme="4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4" tint="-0.249977111117893"/>
      </bottom>
      <diagonal/>
    </border>
  </borders>
  <cellStyleXfs count="2">
    <xf numFmtId="0" fontId="0" fillId="0" borderId="0"/>
    <xf numFmtId="0" fontId="58" fillId="0" borderId="0"/>
  </cellStyleXfs>
  <cellXfs count="178">
    <xf numFmtId="0" fontId="0" fillId="0" borderId="0" xfId="0"/>
    <xf numFmtId="0" fontId="1" fillId="6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2" fontId="8" fillId="7" borderId="1" xfId="0" applyNumberFormat="1" applyFont="1" applyFill="1" applyBorder="1"/>
    <xf numFmtId="0" fontId="1" fillId="2" borderId="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9" fillId="0" borderId="0" xfId="0" applyFont="1"/>
    <xf numFmtId="0" fontId="16" fillId="0" borderId="0" xfId="0" applyFont="1" applyAlignment="1">
      <alignment horizontal="center" vertical="center"/>
    </xf>
    <xf numFmtId="0" fontId="2" fillId="12" borderId="2" xfId="0" applyFont="1" applyFill="1" applyBorder="1"/>
    <xf numFmtId="0" fontId="2" fillId="12" borderId="2" xfId="0" applyFont="1" applyFill="1" applyBorder="1" applyAlignment="1">
      <alignment horizontal="left"/>
    </xf>
    <xf numFmtId="0" fontId="19" fillId="5" borderId="0" xfId="0" applyFont="1" applyFill="1" applyAlignment="1">
      <alignment horizontal="left" vertical="center"/>
    </xf>
    <xf numFmtId="0" fontId="19" fillId="5" borderId="0" xfId="0" applyFont="1" applyFill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8" fillId="12" borderId="3" xfId="0" applyFont="1" applyFill="1" applyBorder="1" applyAlignment="1">
      <alignment horizontal="center" vertical="center"/>
    </xf>
    <xf numFmtId="1" fontId="17" fillId="0" borderId="2" xfId="0" applyNumberFormat="1" applyFont="1" applyBorder="1" applyAlignment="1">
      <alignment horizontal="left"/>
    </xf>
    <xf numFmtId="0" fontId="15" fillId="0" borderId="0" xfId="0" applyFont="1" applyAlignment="1">
      <alignment horizontal="right"/>
    </xf>
    <xf numFmtId="2" fontId="15" fillId="0" borderId="0" xfId="0" applyNumberFormat="1" applyFont="1" applyAlignment="1">
      <alignment horizontal="right"/>
    </xf>
    <xf numFmtId="0" fontId="15" fillId="12" borderId="3" xfId="0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1" fillId="0" borderId="0" xfId="0" applyFont="1" applyAlignment="1">
      <alignment vertical="center"/>
    </xf>
    <xf numFmtId="0" fontId="18" fillId="0" borderId="0" xfId="0" applyFont="1" applyAlignment="1">
      <alignment vertical="top"/>
    </xf>
    <xf numFmtId="0" fontId="27" fillId="4" borderId="1" xfId="0" applyFont="1" applyFill="1" applyBorder="1" applyAlignment="1">
      <alignment horizontal="center" vertical="center"/>
    </xf>
    <xf numFmtId="0" fontId="28" fillId="2" borderId="9" xfId="0" applyFont="1" applyFill="1" applyBorder="1" applyAlignment="1">
      <alignment horizontal="right"/>
    </xf>
    <xf numFmtId="1" fontId="29" fillId="0" borderId="2" xfId="0" applyNumberFormat="1" applyFont="1" applyBorder="1" applyAlignment="1">
      <alignment horizontal="center"/>
    </xf>
    <xf numFmtId="1" fontId="29" fillId="0" borderId="13" xfId="0" applyNumberFormat="1" applyFont="1" applyBorder="1" applyAlignment="1">
      <alignment horizontal="center"/>
    </xf>
    <xf numFmtId="0" fontId="27" fillId="4" borderId="23" xfId="0" applyFont="1" applyFill="1" applyBorder="1" applyAlignment="1">
      <alignment horizontal="center" vertical="center"/>
    </xf>
    <xf numFmtId="0" fontId="2" fillId="6" borderId="23" xfId="0" applyFont="1" applyFill="1" applyBorder="1"/>
    <xf numFmtId="0" fontId="19" fillId="5" borderId="0" xfId="0" applyFont="1" applyFill="1" applyAlignment="1">
      <alignment vertical="center"/>
    </xf>
    <xf numFmtId="2" fontId="9" fillId="0" borderId="16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2" fontId="35" fillId="7" borderId="26" xfId="0" applyNumberFormat="1" applyFont="1" applyFill="1" applyBorder="1" applyAlignment="1">
      <alignment horizontal="center" vertical="center"/>
    </xf>
    <xf numFmtId="2" fontId="8" fillId="7" borderId="10" xfId="0" applyNumberFormat="1" applyFont="1" applyFill="1" applyBorder="1"/>
    <xf numFmtId="2" fontId="8" fillId="10" borderId="10" xfId="0" applyNumberFormat="1" applyFont="1" applyFill="1" applyBorder="1"/>
    <xf numFmtId="2" fontId="9" fillId="14" borderId="10" xfId="0" applyNumberFormat="1" applyFont="1" applyFill="1" applyBorder="1"/>
    <xf numFmtId="2" fontId="9" fillId="6" borderId="10" xfId="0" applyNumberFormat="1" applyFont="1" applyFill="1" applyBorder="1"/>
    <xf numFmtId="2" fontId="8" fillId="7" borderId="16" xfId="0" applyNumberFormat="1" applyFont="1" applyFill="1" applyBorder="1" applyAlignment="1">
      <alignment horizontal="center" vertical="center"/>
    </xf>
    <xf numFmtId="2" fontId="36" fillId="5" borderId="27" xfId="0" applyNumberFormat="1" applyFont="1" applyFill="1" applyBorder="1" applyAlignment="1">
      <alignment horizontal="center" vertical="center"/>
    </xf>
    <xf numFmtId="2" fontId="36" fillId="5" borderId="16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2" fillId="9" borderId="16" xfId="0" applyFont="1" applyFill="1" applyBorder="1" applyAlignment="1">
      <alignment horizontal="center" vertical="center" textRotation="90" wrapText="1"/>
    </xf>
    <xf numFmtId="0" fontId="10" fillId="21" borderId="22" xfId="0" applyFont="1" applyFill="1" applyBorder="1" applyAlignment="1">
      <alignment horizontal="center" vertical="center" wrapText="1"/>
    </xf>
    <xf numFmtId="0" fontId="10" fillId="21" borderId="25" xfId="0" applyFont="1" applyFill="1" applyBorder="1" applyAlignment="1">
      <alignment horizontal="center" vertical="center" wrapText="1"/>
    </xf>
    <xf numFmtId="0" fontId="10" fillId="16" borderId="0" xfId="0" applyFont="1" applyFill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/>
    </xf>
    <xf numFmtId="0" fontId="10" fillId="26" borderId="22" xfId="0" applyFont="1" applyFill="1" applyBorder="1" applyAlignment="1">
      <alignment horizontal="center" vertical="center" wrapText="1"/>
    </xf>
    <xf numFmtId="0" fontId="10" fillId="22" borderId="21" xfId="0" applyFont="1" applyFill="1" applyBorder="1" applyAlignment="1">
      <alignment horizontal="center" vertical="center" wrapText="1"/>
    </xf>
    <xf numFmtId="0" fontId="4" fillId="12" borderId="19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2" borderId="23" xfId="0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2" fillId="14" borderId="1" xfId="0" applyFont="1" applyFill="1" applyBorder="1"/>
    <xf numFmtId="0" fontId="5" fillId="22" borderId="0" xfId="0" applyFont="1" applyFill="1" applyAlignment="1">
      <alignment horizontal="center" vertical="center"/>
    </xf>
    <xf numFmtId="0" fontId="26" fillId="22" borderId="0" xfId="0" applyFont="1" applyFill="1" applyAlignment="1">
      <alignment horizontal="center" vertical="center"/>
    </xf>
    <xf numFmtId="0" fontId="15" fillId="12" borderId="2" xfId="0" applyFont="1" applyFill="1" applyBorder="1"/>
    <xf numFmtId="1" fontId="30" fillId="22" borderId="0" xfId="0" applyNumberFormat="1" applyFont="1" applyFill="1" applyAlignment="1">
      <alignment horizontal="center" vertical="center"/>
    </xf>
    <xf numFmtId="2" fontId="9" fillId="11" borderId="37" xfId="0" applyNumberFormat="1" applyFont="1" applyFill="1" applyBorder="1"/>
    <xf numFmtId="0" fontId="7" fillId="29" borderId="0" xfId="0" applyFont="1" applyFill="1" applyAlignment="1">
      <alignment vertical="center"/>
    </xf>
    <xf numFmtId="0" fontId="40" fillId="22" borderId="0" xfId="0" applyFont="1" applyFill="1" applyAlignment="1">
      <alignment horizontal="center" vertical="center"/>
    </xf>
    <xf numFmtId="0" fontId="2" fillId="0" borderId="40" xfId="0" applyFont="1" applyBorder="1"/>
    <xf numFmtId="0" fontId="2" fillId="0" borderId="42" xfId="0" applyFont="1" applyBorder="1"/>
    <xf numFmtId="0" fontId="2" fillId="0" borderId="44" xfId="0" applyFont="1" applyBorder="1"/>
    <xf numFmtId="0" fontId="2" fillId="5" borderId="16" xfId="0" applyFont="1" applyFill="1" applyBorder="1"/>
    <xf numFmtId="0" fontId="2" fillId="5" borderId="16" xfId="0" applyFont="1" applyFill="1" applyBorder="1" applyAlignment="1">
      <alignment horizontal="left"/>
    </xf>
    <xf numFmtId="0" fontId="50" fillId="15" borderId="0" xfId="0" applyFont="1" applyFill="1" applyAlignment="1">
      <alignment horizontal="center" vertical="center"/>
    </xf>
    <xf numFmtId="0" fontId="51" fillId="15" borderId="0" xfId="0" applyFont="1" applyFill="1" applyAlignment="1">
      <alignment horizontal="center" vertical="center"/>
    </xf>
    <xf numFmtId="0" fontId="52" fillId="15" borderId="16" xfId="0" applyFont="1" applyFill="1" applyBorder="1" applyAlignment="1">
      <alignment horizontal="center" vertical="center"/>
    </xf>
    <xf numFmtId="0" fontId="53" fillId="15" borderId="42" xfId="0" applyFont="1" applyFill="1" applyBorder="1" applyAlignment="1">
      <alignment vertical="center"/>
    </xf>
    <xf numFmtId="2" fontId="8" fillId="7" borderId="0" xfId="0" applyNumberFormat="1" applyFont="1" applyFill="1"/>
    <xf numFmtId="0" fontId="20" fillId="0" borderId="0" xfId="0" applyFont="1"/>
    <xf numFmtId="2" fontId="8" fillId="5" borderId="1" xfId="0" applyNumberFormat="1" applyFont="1" applyFill="1" applyBorder="1"/>
    <xf numFmtId="0" fontId="1" fillId="14" borderId="6" xfId="0" applyFont="1" applyFill="1" applyBorder="1" applyAlignment="1">
      <alignment horizontal="center" vertical="center"/>
    </xf>
    <xf numFmtId="0" fontId="9" fillId="14" borderId="1" xfId="0" applyFont="1" applyFill="1" applyBorder="1" applyAlignment="1">
      <alignment horizontal="right"/>
    </xf>
    <xf numFmtId="1" fontId="29" fillId="0" borderId="16" xfId="0" applyNumberFormat="1" applyFont="1" applyBorder="1" applyAlignment="1">
      <alignment horizontal="center"/>
    </xf>
    <xf numFmtId="1" fontId="29" fillId="0" borderId="39" xfId="0" applyNumberFormat="1" applyFont="1" applyBorder="1" applyAlignment="1">
      <alignment horizontal="right"/>
    </xf>
    <xf numFmtId="1" fontId="29" fillId="0" borderId="41" xfId="0" applyNumberFormat="1" applyFont="1" applyBorder="1" applyAlignment="1">
      <alignment horizontal="right"/>
    </xf>
    <xf numFmtId="1" fontId="29" fillId="0" borderId="43" xfId="0" applyNumberFormat="1" applyFont="1" applyBorder="1" applyAlignment="1">
      <alignment horizontal="right"/>
    </xf>
    <xf numFmtId="1" fontId="54" fillId="15" borderId="16" xfId="0" applyNumberFormat="1" applyFont="1" applyFill="1" applyBorder="1" applyAlignment="1">
      <alignment horizontal="center" vertical="center"/>
    </xf>
    <xf numFmtId="1" fontId="55" fillId="15" borderId="41" xfId="0" applyNumberFormat="1" applyFont="1" applyFill="1" applyBorder="1" applyAlignment="1">
      <alignment vertical="center"/>
    </xf>
    <xf numFmtId="0" fontId="17" fillId="0" borderId="46" xfId="0" applyFont="1" applyBorder="1" applyAlignment="1" applyProtection="1">
      <alignment horizontal="center" vertical="center"/>
      <protection locked="0"/>
    </xf>
    <xf numFmtId="0" fontId="32" fillId="31" borderId="16" xfId="0" applyFont="1" applyFill="1" applyBorder="1" applyAlignment="1">
      <alignment horizontal="center" vertical="center" textRotation="90" wrapText="1"/>
    </xf>
    <xf numFmtId="2" fontId="8" fillId="31" borderId="10" xfId="0" applyNumberFormat="1" applyFont="1" applyFill="1" applyBorder="1"/>
    <xf numFmtId="2" fontId="8" fillId="31" borderId="1" xfId="0" applyNumberFormat="1" applyFont="1" applyFill="1" applyBorder="1"/>
    <xf numFmtId="0" fontId="32" fillId="32" borderId="16" xfId="0" applyFont="1" applyFill="1" applyBorder="1" applyAlignment="1">
      <alignment horizontal="center" vertical="center" textRotation="90" wrapText="1"/>
    </xf>
    <xf numFmtId="2" fontId="8" fillId="32" borderId="10" xfId="0" applyNumberFormat="1" applyFont="1" applyFill="1" applyBorder="1"/>
    <xf numFmtId="2" fontId="9" fillId="32" borderId="10" xfId="0" applyNumberFormat="1" applyFont="1" applyFill="1" applyBorder="1"/>
    <xf numFmtId="2" fontId="8" fillId="32" borderId="1" xfId="0" applyNumberFormat="1" applyFont="1" applyFill="1" applyBorder="1"/>
    <xf numFmtId="2" fontId="9" fillId="32" borderId="1" xfId="0" applyNumberFormat="1" applyFont="1" applyFill="1" applyBorder="1"/>
    <xf numFmtId="2" fontId="9" fillId="9" borderId="10" xfId="0" applyNumberFormat="1" applyFont="1" applyFill="1" applyBorder="1"/>
    <xf numFmtId="2" fontId="9" fillId="9" borderId="1" xfId="0" applyNumberFormat="1" applyFont="1" applyFill="1" applyBorder="1"/>
    <xf numFmtId="0" fontId="16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/>
    </xf>
    <xf numFmtId="0" fontId="28" fillId="14" borderId="9" xfId="0" applyFont="1" applyFill="1" applyBorder="1" applyAlignment="1">
      <alignment horizontal="right"/>
    </xf>
    <xf numFmtId="0" fontId="0" fillId="33" borderId="2" xfId="0" applyFill="1" applyBorder="1" applyAlignment="1">
      <alignment horizontal="left"/>
    </xf>
    <xf numFmtId="164" fontId="0" fillId="33" borderId="2" xfId="0" applyNumberFormat="1" applyFill="1" applyBorder="1" applyAlignment="1">
      <alignment horizontal="left"/>
    </xf>
    <xf numFmtId="0" fontId="0" fillId="33" borderId="2" xfId="0" applyFill="1" applyBorder="1" applyAlignment="1">
      <alignment horizontal="left" vertical="center"/>
    </xf>
    <xf numFmtId="164" fontId="0" fillId="33" borderId="2" xfId="0" applyNumberFormat="1" applyFill="1" applyBorder="1" applyAlignment="1">
      <alignment horizontal="left" vertical="center"/>
    </xf>
    <xf numFmtId="0" fontId="19" fillId="5" borderId="0" xfId="0" applyFont="1" applyFill="1" applyAlignment="1">
      <alignment horizontal="left" vertical="center"/>
    </xf>
    <xf numFmtId="0" fontId="19" fillId="5" borderId="0" xfId="0" applyFont="1" applyFill="1" applyAlignment="1">
      <alignment horizontal="center" vertical="center"/>
    </xf>
    <xf numFmtId="0" fontId="24" fillId="22" borderId="0" xfId="0" applyFont="1" applyFill="1" applyAlignment="1">
      <alignment horizontal="center" vertical="center"/>
    </xf>
    <xf numFmtId="0" fontId="6" fillId="28" borderId="0" xfId="0" applyFont="1" applyFill="1" applyAlignment="1">
      <alignment horizontal="center" vertical="center"/>
    </xf>
    <xf numFmtId="0" fontId="6" fillId="28" borderId="31" xfId="0" applyFont="1" applyFill="1" applyBorder="1" applyAlignment="1">
      <alignment horizontal="center" vertical="center"/>
    </xf>
    <xf numFmtId="0" fontId="6" fillId="28" borderId="8" xfId="0" applyFont="1" applyFill="1" applyBorder="1" applyAlignment="1">
      <alignment horizontal="center" vertical="center"/>
    </xf>
    <xf numFmtId="0" fontId="6" fillId="28" borderId="32" xfId="0" applyFont="1" applyFill="1" applyBorder="1" applyAlignment="1">
      <alignment horizontal="center" vertical="center"/>
    </xf>
    <xf numFmtId="0" fontId="7" fillId="29" borderId="0" xfId="0" applyFont="1" applyFill="1" applyAlignment="1">
      <alignment horizontal="center" vertical="center"/>
    </xf>
    <xf numFmtId="0" fontId="7" fillId="29" borderId="0" xfId="0" applyFont="1" applyFill="1" applyAlignment="1">
      <alignment horizontal="left" vertical="center"/>
    </xf>
    <xf numFmtId="0" fontId="47" fillId="13" borderId="0" xfId="0" applyFont="1" applyFill="1" applyAlignment="1">
      <alignment horizontal="center" vertical="center"/>
    </xf>
    <xf numFmtId="9" fontId="22" fillId="24" borderId="34" xfId="0" applyNumberFormat="1" applyFont="1" applyFill="1" applyBorder="1" applyAlignment="1">
      <alignment horizontal="center" vertical="center" wrapText="1"/>
    </xf>
    <xf numFmtId="9" fontId="22" fillId="24" borderId="35" xfId="0" applyNumberFormat="1" applyFont="1" applyFill="1" applyBorder="1" applyAlignment="1">
      <alignment horizontal="center" vertical="center" wrapText="1"/>
    </xf>
    <xf numFmtId="9" fontId="22" fillId="24" borderId="36" xfId="0" applyNumberFormat="1" applyFont="1" applyFill="1" applyBorder="1" applyAlignment="1">
      <alignment horizontal="center" vertical="center" wrapText="1"/>
    </xf>
    <xf numFmtId="0" fontId="34" fillId="19" borderId="29" xfId="0" applyFont="1" applyFill="1" applyBorder="1" applyAlignment="1">
      <alignment horizontal="center" vertical="center" textRotation="90" wrapText="1"/>
    </xf>
    <xf numFmtId="0" fontId="34" fillId="19" borderId="15" xfId="0" applyFont="1" applyFill="1" applyBorder="1" applyAlignment="1">
      <alignment horizontal="center" vertical="center" textRotation="90" wrapText="1"/>
    </xf>
    <xf numFmtId="0" fontId="34" fillId="19" borderId="14" xfId="0" applyFont="1" applyFill="1" applyBorder="1" applyAlignment="1">
      <alignment horizontal="center" vertical="center" textRotation="90" wrapText="1"/>
    </xf>
    <xf numFmtId="0" fontId="42" fillId="22" borderId="0" xfId="0" applyFont="1" applyFill="1" applyAlignment="1">
      <alignment horizontal="left" vertical="center"/>
    </xf>
    <xf numFmtId="0" fontId="19" fillId="5" borderId="0" xfId="0" applyFont="1" applyFill="1" applyAlignment="1">
      <alignment horizontal="left" vertical="center"/>
    </xf>
    <xf numFmtId="14" fontId="38" fillId="17" borderId="30" xfId="0" applyNumberFormat="1" applyFont="1" applyFill="1" applyBorder="1" applyAlignment="1">
      <alignment horizontal="center" vertical="center" wrapText="1"/>
    </xf>
    <xf numFmtId="14" fontId="38" fillId="17" borderId="47" xfId="0" applyNumberFormat="1" applyFont="1" applyFill="1" applyBorder="1" applyAlignment="1">
      <alignment horizontal="center" vertical="center" wrapText="1"/>
    </xf>
    <xf numFmtId="14" fontId="38" fillId="17" borderId="48" xfId="0" applyNumberFormat="1" applyFont="1" applyFill="1" applyBorder="1" applyAlignment="1">
      <alignment horizontal="center" vertical="center" wrapText="1"/>
    </xf>
    <xf numFmtId="14" fontId="38" fillId="17" borderId="31" xfId="0" applyNumberFormat="1" applyFont="1" applyFill="1" applyBorder="1" applyAlignment="1">
      <alignment horizontal="center" vertical="center" wrapText="1"/>
    </xf>
    <xf numFmtId="14" fontId="38" fillId="17" borderId="49" xfId="0" applyNumberFormat="1" applyFont="1" applyFill="1" applyBorder="1" applyAlignment="1">
      <alignment horizontal="center" vertical="center" wrapText="1"/>
    </xf>
    <xf numFmtId="14" fontId="38" fillId="17" borderId="50" xfId="0" applyNumberFormat="1" applyFont="1" applyFill="1" applyBorder="1" applyAlignment="1">
      <alignment horizontal="center" vertical="center" wrapText="1"/>
    </xf>
    <xf numFmtId="0" fontId="10" fillId="20" borderId="21" xfId="0" applyFont="1" applyFill="1" applyBorder="1" applyAlignment="1">
      <alignment horizontal="center" vertical="center" wrapText="1"/>
    </xf>
    <xf numFmtId="14" fontId="33" fillId="18" borderId="29" xfId="0" applyNumberFormat="1" applyFont="1" applyFill="1" applyBorder="1" applyAlignment="1">
      <alignment horizontal="center" vertical="center" wrapText="1"/>
    </xf>
    <xf numFmtId="9" fontId="21" fillId="23" borderId="29" xfId="0" applyNumberFormat="1" applyFont="1" applyFill="1" applyBorder="1" applyAlignment="1">
      <alignment horizontal="center" vertical="center" wrapText="1"/>
    </xf>
    <xf numFmtId="9" fontId="21" fillId="23" borderId="15" xfId="0" applyNumberFormat="1" applyFont="1" applyFill="1" applyBorder="1" applyAlignment="1">
      <alignment horizontal="center" vertical="center" wrapText="1"/>
    </xf>
    <xf numFmtId="9" fontId="21" fillId="23" borderId="14" xfId="0" applyNumberFormat="1" applyFont="1" applyFill="1" applyBorder="1" applyAlignment="1">
      <alignment horizontal="center" vertical="center" wrapText="1"/>
    </xf>
    <xf numFmtId="14" fontId="39" fillId="17" borderId="29" xfId="0" applyNumberFormat="1" applyFont="1" applyFill="1" applyBorder="1" applyAlignment="1">
      <alignment horizontal="center" vertical="center" wrapText="1"/>
    </xf>
    <xf numFmtId="0" fontId="13" fillId="30" borderId="21" xfId="0" applyFont="1" applyFill="1" applyBorder="1" applyAlignment="1">
      <alignment horizontal="center" vertical="center"/>
    </xf>
    <xf numFmtId="0" fontId="57" fillId="23" borderId="29" xfId="0" applyFont="1" applyFill="1" applyBorder="1" applyAlignment="1">
      <alignment horizontal="center" vertical="center" textRotation="90" wrapText="1"/>
    </xf>
    <xf numFmtId="0" fontId="57" fillId="23" borderId="15" xfId="0" applyFont="1" applyFill="1" applyBorder="1" applyAlignment="1">
      <alignment horizontal="center" vertical="center" textRotation="90" wrapText="1"/>
    </xf>
    <xf numFmtId="0" fontId="57" fillId="23" borderId="14" xfId="0" applyFont="1" applyFill="1" applyBorder="1" applyAlignment="1">
      <alignment horizontal="center" vertical="center" textRotation="90" wrapText="1"/>
    </xf>
    <xf numFmtId="0" fontId="37" fillId="6" borderId="21" xfId="0" applyFont="1" applyFill="1" applyBorder="1" applyAlignment="1">
      <alignment horizontal="center" vertical="center" wrapText="1"/>
    </xf>
    <xf numFmtId="0" fontId="56" fillId="23" borderId="29" xfId="0" applyFont="1" applyFill="1" applyBorder="1" applyAlignment="1">
      <alignment horizontal="center" vertical="center" textRotation="90" wrapText="1"/>
    </xf>
    <xf numFmtId="0" fontId="56" fillId="23" borderId="15" xfId="0" applyFont="1" applyFill="1" applyBorder="1" applyAlignment="1">
      <alignment horizontal="center" vertical="center" textRotation="90" wrapText="1"/>
    </xf>
    <xf numFmtId="0" fontId="56" fillId="23" borderId="14" xfId="0" applyFont="1" applyFill="1" applyBorder="1" applyAlignment="1">
      <alignment horizontal="center" vertical="center" textRotation="90" wrapText="1"/>
    </xf>
    <xf numFmtId="0" fontId="19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22" borderId="29" xfId="0" applyFont="1" applyFill="1" applyBorder="1" applyAlignment="1">
      <alignment horizontal="center" vertical="center" wrapText="1"/>
    </xf>
    <xf numFmtId="0" fontId="11" fillId="22" borderId="15" xfId="0" applyFont="1" applyFill="1" applyBorder="1" applyAlignment="1">
      <alignment horizontal="center" vertical="center" wrapText="1"/>
    </xf>
    <xf numFmtId="0" fontId="11" fillId="22" borderId="52" xfId="0" applyFont="1" applyFill="1" applyBorder="1" applyAlignment="1">
      <alignment horizontal="center" vertical="center" wrapText="1"/>
    </xf>
    <xf numFmtId="0" fontId="48" fillId="22" borderId="38" xfId="0" applyFont="1" applyFill="1" applyBorder="1" applyAlignment="1">
      <alignment horizontal="center" vertical="center"/>
    </xf>
    <xf numFmtId="0" fontId="51" fillId="15" borderId="45" xfId="0" applyFont="1" applyFill="1" applyBorder="1" applyAlignment="1">
      <alignment horizontal="center" vertical="center"/>
    </xf>
    <xf numFmtId="0" fontId="49" fillId="22" borderId="38" xfId="0" applyFont="1" applyFill="1" applyBorder="1" applyAlignment="1">
      <alignment horizontal="center" vertical="center"/>
    </xf>
    <xf numFmtId="9" fontId="22" fillId="22" borderId="34" xfId="0" applyNumberFormat="1" applyFont="1" applyFill="1" applyBorder="1" applyAlignment="1">
      <alignment horizontal="center" vertical="center" wrapText="1"/>
    </xf>
    <xf numFmtId="9" fontId="22" fillId="22" borderId="35" xfId="0" applyNumberFormat="1" applyFont="1" applyFill="1" applyBorder="1" applyAlignment="1">
      <alignment horizontal="center" vertical="center" wrapText="1"/>
    </xf>
    <xf numFmtId="9" fontId="22" fillId="22" borderId="51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left"/>
    </xf>
    <xf numFmtId="9" fontId="22" fillId="22" borderId="36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42" fillId="22" borderId="0" xfId="0" applyFont="1" applyFill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3" borderId="31" xfId="0" applyFont="1" applyFill="1" applyBorder="1" applyAlignment="1">
      <alignment horizontal="center" vertical="center"/>
    </xf>
    <xf numFmtId="0" fontId="42" fillId="22" borderId="28" xfId="0" applyFont="1" applyFill="1" applyBorder="1" applyAlignment="1">
      <alignment horizontal="center" vertical="center"/>
    </xf>
    <xf numFmtId="0" fontId="42" fillId="22" borderId="17" xfId="0" applyFont="1" applyFill="1" applyBorder="1" applyAlignment="1">
      <alignment horizontal="center" vertical="center"/>
    </xf>
    <xf numFmtId="0" fontId="25" fillId="22" borderId="30" xfId="0" applyFont="1" applyFill="1" applyBorder="1" applyAlignment="1">
      <alignment horizontal="center" vertical="center"/>
    </xf>
    <xf numFmtId="0" fontId="25" fillId="22" borderId="28" xfId="0" applyFont="1" applyFill="1" applyBorder="1" applyAlignment="1">
      <alignment horizontal="center" vertical="center"/>
    </xf>
    <xf numFmtId="0" fontId="43" fillId="15" borderId="18" xfId="0" applyFont="1" applyFill="1" applyBorder="1" applyAlignment="1">
      <alignment horizontal="center" vertical="center"/>
    </xf>
    <xf numFmtId="0" fontId="43" fillId="15" borderId="8" xfId="0" applyFont="1" applyFill="1" applyBorder="1" applyAlignment="1">
      <alignment horizontal="center" vertical="center"/>
    </xf>
    <xf numFmtId="0" fontId="43" fillId="15" borderId="32" xfId="0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/>
    </xf>
    <xf numFmtId="0" fontId="11" fillId="22" borderId="21" xfId="0" applyFont="1" applyFill="1" applyBorder="1" applyAlignment="1">
      <alignment horizontal="center" vertical="center" wrapText="1"/>
    </xf>
    <xf numFmtId="0" fontId="20" fillId="22" borderId="0" xfId="0" applyFont="1" applyFill="1" applyAlignment="1">
      <alignment horizontal="center" vertical="center"/>
    </xf>
    <xf numFmtId="0" fontId="45" fillId="15" borderId="33" xfId="0" applyFont="1" applyFill="1" applyBorder="1" applyAlignment="1">
      <alignment horizontal="center"/>
    </xf>
    <xf numFmtId="0" fontId="45" fillId="15" borderId="0" xfId="0" applyFont="1" applyFill="1" applyAlignment="1">
      <alignment horizontal="center"/>
    </xf>
    <xf numFmtId="2" fontId="44" fillId="27" borderId="33" xfId="0" applyNumberFormat="1" applyFont="1" applyFill="1" applyBorder="1" applyAlignment="1">
      <alignment horizontal="center"/>
    </xf>
    <xf numFmtId="2" fontId="44" fillId="27" borderId="0" xfId="0" applyNumberFormat="1" applyFont="1" applyFill="1" applyAlignment="1">
      <alignment horizontal="center"/>
    </xf>
    <xf numFmtId="0" fontId="7" fillId="8" borderId="0" xfId="0" applyFont="1" applyFill="1" applyAlignment="1">
      <alignment horizontal="left" vertical="center"/>
    </xf>
    <xf numFmtId="0" fontId="7" fillId="8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41" fillId="22" borderId="11" xfId="0" applyFont="1" applyFill="1" applyBorder="1" applyAlignment="1">
      <alignment horizontal="center" vertical="center"/>
    </xf>
    <xf numFmtId="0" fontId="41" fillId="22" borderId="0" xfId="0" applyFont="1" applyFill="1" applyAlignment="1">
      <alignment horizontal="center" vertical="center"/>
    </xf>
    <xf numFmtId="0" fontId="41" fillId="22" borderId="1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A523C579-A07D-4858-AD0E-871A59D93B1E}"/>
  </cellStyles>
  <dxfs count="14">
    <dxf>
      <font>
        <color rgb="FF002060"/>
      </font>
      <fill>
        <patternFill>
          <bgColor theme="8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 patternType="none"/>
      </fill>
    </dxf>
    <dxf>
      <font>
        <b val="0"/>
        <i val="0"/>
        <strike val="0"/>
        <color theme="4" tint="-0.24994659260841701"/>
      </font>
      <fill>
        <patternFill>
          <bgColor rgb="FFD7E1FF"/>
        </patternFill>
      </fill>
    </dxf>
    <dxf>
      <font>
        <color theme="7" tint="-0.499984740745262"/>
      </font>
      <fill>
        <patternFill>
          <bgColor theme="7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2060"/>
      </font>
      <fill>
        <patternFill>
          <bgColor theme="8" tint="0.59996337778862885"/>
        </patternFill>
      </fill>
    </dxf>
    <dxf>
      <font>
        <color rgb="FF006666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83D5E"/>
      <color rgb="FF006666"/>
      <color rgb="FF00458A"/>
      <color rgb="FF002F2E"/>
      <color rgb="FF003060"/>
      <color rgb="FF004846"/>
      <color rgb="FF001F3E"/>
      <color rgb="FF002346"/>
      <color rgb="FFFF9900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MATEMATICA</a:t>
            </a:r>
          </a:p>
        </c:rich>
      </c:tx>
      <c:overlay val="0"/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3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2C8-48AA-A377-B156293151DD}"/>
              </c:ext>
            </c:extLst>
          </c:dPt>
          <c:dPt>
            <c:idx val="1"/>
            <c:invertIfNegative val="0"/>
            <c:bubble3D val="0"/>
            <c:spPr>
              <a:solidFill>
                <a:srgbClr val="00484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2C8-48AA-A377-B156293151DD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2C8-48AA-A377-B156293151DD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2C8-48AA-A377-B156293151DD}"/>
              </c:ext>
            </c:extLst>
          </c:dPt>
          <c:cat>
            <c:strRef>
              <c:f>'CONS. 1ER TRIM.'!$H$13:$H$16</c:f>
              <c:strCache>
                <c:ptCount val="4"/>
                <c:pt idx="0">
                  <c:v>D.A.</c:v>
                </c:pt>
                <c:pt idx="1">
                  <c:v>A.A.</c:v>
                </c:pt>
                <c:pt idx="2">
                  <c:v>P.A.</c:v>
                </c:pt>
                <c:pt idx="3">
                  <c:v>N.A.</c:v>
                </c:pt>
              </c:strCache>
            </c:strRef>
          </c:cat>
          <c:val>
            <c:numRef>
              <c:f>'CONS. 1ER TRIM.'!$I$13:$I$16</c:f>
              <c:numCache>
                <c:formatCode>0</c:formatCode>
                <c:ptCount val="4"/>
                <c:pt idx="0">
                  <c:v>7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C8-48AA-A377-B15629315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4469680"/>
        <c:axId val="1872943968"/>
      </c:barChart>
      <c:catAx>
        <c:axId val="171446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872943968"/>
        <c:crosses val="autoZero"/>
        <c:auto val="1"/>
        <c:lblAlgn val="ctr"/>
        <c:lblOffset val="100"/>
        <c:noMultiLvlLbl val="0"/>
      </c:catAx>
      <c:valAx>
        <c:axId val="187294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714469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7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 paperSize="9" orientation="landscape" horizontalDpi="0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MATEMATICA</a:t>
            </a:r>
            <a:endParaRPr lang="en-US" sz="12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3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B6F-4D34-B60A-939DC54D941E}"/>
              </c:ext>
            </c:extLst>
          </c:dPt>
          <c:dPt>
            <c:idx val="1"/>
            <c:bubble3D val="0"/>
            <c:spPr>
              <a:solidFill>
                <a:srgbClr val="002F2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B6F-4D34-B60A-939DC54D941E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B6F-4D34-B60A-939DC54D941E}"/>
              </c:ext>
            </c:extLst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5B6F-4D34-B60A-939DC54D941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'CONS. 1ER TRIM.'!$H$13:$H$16</c:f>
              <c:strCache>
                <c:ptCount val="4"/>
                <c:pt idx="0">
                  <c:v>D.A.</c:v>
                </c:pt>
                <c:pt idx="1">
                  <c:v>A.A.</c:v>
                </c:pt>
                <c:pt idx="2">
                  <c:v>P.A.</c:v>
                </c:pt>
                <c:pt idx="3">
                  <c:v>N.A.</c:v>
                </c:pt>
              </c:strCache>
            </c:strRef>
          </c:cat>
          <c:val>
            <c:numRef>
              <c:f>'CONS. 1ER TRIM.'!$I$13:$I$16</c:f>
              <c:numCache>
                <c:formatCode>0</c:formatCode>
                <c:ptCount val="4"/>
                <c:pt idx="0">
                  <c:v>7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F-4D34-B60A-939DC54D941E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MATEMATICA</a:t>
            </a:r>
          </a:p>
        </c:rich>
      </c:tx>
      <c:overlay val="0"/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3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8A3-4748-9BDF-F7E62C53E8F7}"/>
              </c:ext>
            </c:extLst>
          </c:dPt>
          <c:dPt>
            <c:idx val="1"/>
            <c:invertIfNegative val="0"/>
            <c:bubble3D val="0"/>
            <c:spPr>
              <a:solidFill>
                <a:srgbClr val="00484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8A3-4748-9BDF-F7E62C53E8F7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8A3-4748-9BDF-F7E62C53E8F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8A3-4748-9BDF-F7E62C53E8F7}"/>
              </c:ext>
            </c:extLst>
          </c:dPt>
          <c:cat>
            <c:strRef>
              <c:f>'CONS.2DO TRIM.'!$H$13:$H$16</c:f>
              <c:strCache>
                <c:ptCount val="4"/>
                <c:pt idx="0">
                  <c:v>D.A.</c:v>
                </c:pt>
                <c:pt idx="1">
                  <c:v>A.A.</c:v>
                </c:pt>
                <c:pt idx="2">
                  <c:v>P.A.</c:v>
                </c:pt>
                <c:pt idx="3">
                  <c:v>N.A.</c:v>
                </c:pt>
              </c:strCache>
            </c:strRef>
          </c:cat>
          <c:val>
            <c:numRef>
              <c:f>'CONS.2DO TRIM.'!$I$13:$I$16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8A3-4748-9BDF-F7E62C53E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4469680"/>
        <c:axId val="1872943968"/>
      </c:barChart>
      <c:catAx>
        <c:axId val="171446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872943968"/>
        <c:crosses val="autoZero"/>
        <c:auto val="1"/>
        <c:lblAlgn val="ctr"/>
        <c:lblOffset val="100"/>
        <c:noMultiLvlLbl val="0"/>
      </c:catAx>
      <c:valAx>
        <c:axId val="187294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714469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7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 paperSize="9" orientation="landscape" horizontalDpi="0" verticalDpi="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MATEMATICA</a:t>
            </a:r>
            <a:endParaRPr lang="en-US" sz="12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3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C5E-42E3-8ABF-C4798189AADB}"/>
              </c:ext>
            </c:extLst>
          </c:dPt>
          <c:dPt>
            <c:idx val="1"/>
            <c:bubble3D val="0"/>
            <c:spPr>
              <a:solidFill>
                <a:srgbClr val="002F2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C5E-42E3-8ABF-C4798189AADB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C5E-42E3-8ABF-C4798189AADB}"/>
              </c:ext>
            </c:extLst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C5E-42E3-8ABF-C4798189AAD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'CONS.2DO TRIM.'!$H$13:$H$16</c:f>
              <c:strCache>
                <c:ptCount val="4"/>
                <c:pt idx="0">
                  <c:v>D.A.</c:v>
                </c:pt>
                <c:pt idx="1">
                  <c:v>A.A.</c:v>
                </c:pt>
                <c:pt idx="2">
                  <c:v>P.A.</c:v>
                </c:pt>
                <c:pt idx="3">
                  <c:v>N.A.</c:v>
                </c:pt>
              </c:strCache>
            </c:strRef>
          </c:cat>
          <c:val>
            <c:numRef>
              <c:f>'CONS.2DO TRIM.'!$I$13:$I$16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C5E-42E3-8ABF-C4798189AADB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MATEMATICA</a:t>
            </a:r>
          </a:p>
        </c:rich>
      </c:tx>
      <c:overlay val="0"/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3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004-450D-8C15-29DDA4049E99}"/>
              </c:ext>
            </c:extLst>
          </c:dPt>
          <c:dPt>
            <c:idx val="1"/>
            <c:invertIfNegative val="0"/>
            <c:bubble3D val="0"/>
            <c:spPr>
              <a:solidFill>
                <a:srgbClr val="00484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004-450D-8C15-29DDA4049E99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004-450D-8C15-29DDA4049E9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004-450D-8C15-29DDA4049E99}"/>
              </c:ext>
            </c:extLst>
          </c:dPt>
          <c:cat>
            <c:strRef>
              <c:f>'CONS. 3ER TRIM.'!$H$13:$H$16</c:f>
              <c:strCache>
                <c:ptCount val="4"/>
                <c:pt idx="0">
                  <c:v>D.A.</c:v>
                </c:pt>
                <c:pt idx="1">
                  <c:v>A.A.</c:v>
                </c:pt>
                <c:pt idx="2">
                  <c:v>P.A.</c:v>
                </c:pt>
                <c:pt idx="3">
                  <c:v>N.A.</c:v>
                </c:pt>
              </c:strCache>
            </c:strRef>
          </c:cat>
          <c:val>
            <c:numRef>
              <c:f>'CONS. 3ER TRIM.'!$I$13:$I$16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004-450D-8C15-29DDA4049E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4469680"/>
        <c:axId val="1872943968"/>
      </c:barChart>
      <c:catAx>
        <c:axId val="171446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872943968"/>
        <c:crosses val="autoZero"/>
        <c:auto val="1"/>
        <c:lblAlgn val="ctr"/>
        <c:lblOffset val="100"/>
        <c:noMultiLvlLbl val="0"/>
      </c:catAx>
      <c:valAx>
        <c:axId val="187294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714469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7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 paperSize="9" orientation="landscape" horizontalDpi="0" verticalDpi="0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MATEMATICA</a:t>
            </a:r>
            <a:endParaRPr lang="en-US" sz="12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3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FDC-4B0E-B723-8C632C1BDAD9}"/>
              </c:ext>
            </c:extLst>
          </c:dPt>
          <c:dPt>
            <c:idx val="1"/>
            <c:bubble3D val="0"/>
            <c:spPr>
              <a:solidFill>
                <a:srgbClr val="002F2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FDC-4B0E-B723-8C632C1BDAD9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FDC-4B0E-B723-8C632C1BDAD9}"/>
              </c:ext>
            </c:extLst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4FDC-4B0E-B723-8C632C1BDAD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'CONS. 3ER TRIM.'!$H$13:$H$16</c:f>
              <c:strCache>
                <c:ptCount val="4"/>
                <c:pt idx="0">
                  <c:v>D.A.</c:v>
                </c:pt>
                <c:pt idx="1">
                  <c:v>A.A.</c:v>
                </c:pt>
                <c:pt idx="2">
                  <c:v>P.A.</c:v>
                </c:pt>
                <c:pt idx="3">
                  <c:v>N.A.</c:v>
                </c:pt>
              </c:strCache>
            </c:strRef>
          </c:cat>
          <c:val>
            <c:numRef>
              <c:f>'CONS. 3ER TRIM.'!$I$13:$I$16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FDC-4B0E-B723-8C632C1BDAD9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EC" sz="1000" b="1"/>
              <a:t>ASIGNATURA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>
        <c:manualLayout>
          <c:layoutTarget val="inner"/>
          <c:xMode val="edge"/>
          <c:yMode val="edge"/>
          <c:x val="0.22374188574098541"/>
          <c:y val="0.15586776492377294"/>
          <c:w val="0.53824208642440696"/>
          <c:h val="0.75380708058042922"/>
        </c:manualLayout>
      </c:layout>
      <c:pieChart>
        <c:varyColors val="1"/>
        <c:ser>
          <c:idx val="0"/>
          <c:order val="0"/>
          <c:explosion val="23"/>
          <c:dPt>
            <c:idx val="0"/>
            <c:bubble3D val="0"/>
            <c:explosion val="5"/>
            <c:spPr>
              <a:solidFill>
                <a:srgbClr val="66006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2D9-4FE0-9556-F055FAFF4D51}"/>
              </c:ext>
            </c:extLst>
          </c:dPt>
          <c:dPt>
            <c:idx val="1"/>
            <c:bubble3D val="0"/>
            <c:explosion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2D9-4FE0-9556-F055FAFF4D51}"/>
              </c:ext>
            </c:extLst>
          </c:dPt>
          <c:dPt>
            <c:idx val="2"/>
            <c:bubble3D val="0"/>
            <c:explosion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2D9-4FE0-9556-F055FAFF4D51}"/>
              </c:ext>
            </c:extLst>
          </c:dPt>
          <c:dPt>
            <c:idx val="3"/>
            <c:bubble3D val="0"/>
            <c:explosion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12D9-4FE0-9556-F055FAFF4D5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'CALF. TRIMESTRALES'!$E$44:$E$47</c:f>
              <c:strCache>
                <c:ptCount val="4"/>
                <c:pt idx="0">
                  <c:v>D.A.R</c:v>
                </c:pt>
                <c:pt idx="1">
                  <c:v>A.A.R</c:v>
                </c:pt>
                <c:pt idx="2">
                  <c:v>P.A.A.R</c:v>
                </c:pt>
                <c:pt idx="3">
                  <c:v>N.A.A.R</c:v>
                </c:pt>
              </c:strCache>
            </c:strRef>
          </c:cat>
          <c:val>
            <c:numRef>
              <c:f>'CALF. TRIMESTRALES'!$F$44:$F$47</c:f>
              <c:numCache>
                <c:formatCode>0</c:formatCode>
                <c:ptCount val="4"/>
                <c:pt idx="0">
                  <c:v>7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D9-4FE0-9556-F055FAFF4D5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4.9999796537060777E-2"/>
          <c:y val="0.83187431768838771"/>
          <c:w val="0.9"/>
          <c:h val="0.124432071939859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5">
        <a:lumMod val="20000"/>
        <a:lumOff val="80000"/>
      </a:schemeClr>
    </a:solidFill>
    <a:ln w="9525" cap="flat" cmpd="sng" algn="ctr">
      <a:solidFill>
        <a:schemeClr val="accent5">
          <a:lumMod val="20000"/>
          <a:lumOff val="80000"/>
        </a:schemeClr>
      </a:solidFill>
      <a:round/>
    </a:ln>
    <a:effectLst/>
  </c:spPr>
  <c:txPr>
    <a:bodyPr/>
    <a:lstStyle/>
    <a:p>
      <a:pPr>
        <a:defRPr sz="400">
          <a:solidFill>
            <a:sysClr val="windowText" lastClr="000000"/>
          </a:solidFill>
        </a:defRPr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7" Type="http://schemas.openxmlformats.org/officeDocument/2006/relationships/image" Target="../media/image3.pn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6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3.pn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6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7" Type="http://schemas.openxmlformats.org/officeDocument/2006/relationships/image" Target="../media/image3.pn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6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7.png"/><Relationship Id="rId1" Type="http://schemas.openxmlformats.org/officeDocument/2006/relationships/chart" Target="../charts/chart7.xml"/><Relationship Id="rId4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101047</xdr:rowOff>
    </xdr:from>
    <xdr:to>
      <xdr:col>26</xdr:col>
      <xdr:colOff>714375</xdr:colOff>
      <xdr:row>0</xdr:row>
      <xdr:rowOff>956937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101047"/>
          <a:ext cx="12303125" cy="855890"/>
          <a:chOff x="-1" y="-1"/>
          <a:chExt cx="8599671" cy="553899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159887" y="-1"/>
            <a:ext cx="8439783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4" name="Rectángulo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-1" y="0"/>
            <a:ext cx="2363797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7" name="Rectángulo 4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15380" y="446779"/>
            <a:ext cx="1957746" cy="62326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8" name="Conector recto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>
            <a:stCxn id="7" idx="1"/>
          </xdr:cNvCxnSpPr>
        </xdr:nvCxnSpPr>
        <xdr:spPr>
          <a:xfrm>
            <a:off x="1973127" y="446779"/>
            <a:ext cx="6604394" cy="5621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1</xdr:col>
      <xdr:colOff>784986</xdr:colOff>
      <xdr:row>0</xdr:row>
      <xdr:rowOff>243840</xdr:rowOff>
    </xdr:from>
    <xdr:to>
      <xdr:col>2</xdr:col>
      <xdr:colOff>1117947</xdr:colOff>
      <xdr:row>0</xdr:row>
      <xdr:rowOff>667911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1066926" y="24384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190500</xdr:colOff>
      <xdr:row>0</xdr:row>
      <xdr:rowOff>269836</xdr:rowOff>
    </xdr:from>
    <xdr:to>
      <xdr:col>2</xdr:col>
      <xdr:colOff>110783</xdr:colOff>
      <xdr:row>0</xdr:row>
      <xdr:rowOff>679039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6983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1157701</xdr:colOff>
      <xdr:row>0</xdr:row>
      <xdr:rowOff>140074</xdr:rowOff>
    </xdr:from>
    <xdr:to>
      <xdr:col>2</xdr:col>
      <xdr:colOff>1670112</xdr:colOff>
      <xdr:row>0</xdr:row>
      <xdr:rowOff>749394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D76AD0B-2AA5-4940-8738-742AC0C16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256" y="140074"/>
          <a:ext cx="512411" cy="609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101047</xdr:rowOff>
    </xdr:from>
    <xdr:to>
      <xdr:col>10</xdr:col>
      <xdr:colOff>257175</xdr:colOff>
      <xdr:row>0</xdr:row>
      <xdr:rowOff>956936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1" y="101047"/>
          <a:ext cx="8496299" cy="855889"/>
          <a:chOff x="0" y="-1"/>
          <a:chExt cx="8599670" cy="553899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/>
        </xdr:nvSpPr>
        <xdr:spPr>
          <a:xfrm>
            <a:off x="159887" y="-1"/>
            <a:ext cx="8439783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7" name="Rectángulo 4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0" y="0"/>
            <a:ext cx="2819031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8" name="Rectángulo 4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15380" y="439928"/>
            <a:ext cx="2338482" cy="67949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9" name="Conector recto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CxnSpPr/>
        </xdr:nvCxnSpPr>
        <xdr:spPr>
          <a:xfrm>
            <a:off x="2342654" y="447468"/>
            <a:ext cx="6236303" cy="0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10</xdr:col>
      <xdr:colOff>314325</xdr:colOff>
      <xdr:row>8</xdr:row>
      <xdr:rowOff>9525</xdr:rowOff>
    </xdr:from>
    <xdr:to>
      <xdr:col>12</xdr:col>
      <xdr:colOff>47625</xdr:colOff>
      <xdr:row>9</xdr:row>
      <xdr:rowOff>9525</xdr:rowOff>
    </xdr:to>
    <xdr:pic>
      <xdr:nvPicPr>
        <xdr:cNvPr id="13" name="Gráfico 12" descr="Gráfico de barras con tendencia alcista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91700" y="2628900"/>
          <a:ext cx="285750" cy="285750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314325</xdr:colOff>
      <xdr:row>8</xdr:row>
      <xdr:rowOff>9525</xdr:rowOff>
    </xdr:from>
    <xdr:to>
      <xdr:col>10</xdr:col>
      <xdr:colOff>19050</xdr:colOff>
      <xdr:row>9</xdr:row>
      <xdr:rowOff>9525</xdr:rowOff>
    </xdr:to>
    <xdr:pic>
      <xdr:nvPicPr>
        <xdr:cNvPr id="14" name="Gráfico 13" descr="Gráfico de barras con tendencia alcista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553450" y="2847975"/>
          <a:ext cx="285750" cy="285750"/>
        </a:xfrm>
        <a:prstGeom prst="rect">
          <a:avLst/>
        </a:prstGeom>
      </xdr:spPr>
    </xdr:pic>
    <xdr:clientData/>
  </xdr:twoCellAnchor>
  <xdr:twoCellAnchor>
    <xdr:from>
      <xdr:col>6</xdr:col>
      <xdr:colOff>171451</xdr:colOff>
      <xdr:row>18</xdr:row>
      <xdr:rowOff>19049</xdr:rowOff>
    </xdr:from>
    <xdr:to>
      <xdr:col>11</xdr:col>
      <xdr:colOff>9526</xdr:colOff>
      <xdr:row>26</xdr:row>
      <xdr:rowOff>104775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9525</xdr:colOff>
      <xdr:row>27</xdr:row>
      <xdr:rowOff>133349</xdr:rowOff>
    </xdr:from>
    <xdr:to>
      <xdr:col>11</xdr:col>
      <xdr:colOff>19050</xdr:colOff>
      <xdr:row>38</xdr:row>
      <xdr:rowOff>147636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</xdr:col>
      <xdr:colOff>594486</xdr:colOff>
      <xdr:row>0</xdr:row>
      <xdr:rowOff>236220</xdr:rowOff>
    </xdr:from>
    <xdr:to>
      <xdr:col>2</xdr:col>
      <xdr:colOff>927447</xdr:colOff>
      <xdr:row>0</xdr:row>
      <xdr:rowOff>660291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876426" y="23622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0</xdr:row>
      <xdr:rowOff>262216</xdr:rowOff>
    </xdr:from>
    <xdr:to>
      <xdr:col>1</xdr:col>
      <xdr:colOff>720383</xdr:colOff>
      <xdr:row>0</xdr:row>
      <xdr:rowOff>671419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221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866776</xdr:colOff>
      <xdr:row>0</xdr:row>
      <xdr:rowOff>116923</xdr:rowOff>
    </xdr:from>
    <xdr:to>
      <xdr:col>2</xdr:col>
      <xdr:colOff>1379187</xdr:colOff>
      <xdr:row>0</xdr:row>
      <xdr:rowOff>726243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0535909-45A1-41B5-8009-8B1F48D6F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464" y="116923"/>
          <a:ext cx="512411" cy="6093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101047</xdr:rowOff>
    </xdr:from>
    <xdr:to>
      <xdr:col>27</xdr:col>
      <xdr:colOff>15240</xdr:colOff>
      <xdr:row>0</xdr:row>
      <xdr:rowOff>1005841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pSpPr/>
      </xdr:nvGrpSpPr>
      <xdr:grpSpPr>
        <a:xfrm>
          <a:off x="1" y="101047"/>
          <a:ext cx="12359639" cy="904794"/>
          <a:chOff x="0" y="-1"/>
          <a:chExt cx="8599670" cy="553900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SpPr/>
        </xdr:nvSpPr>
        <xdr:spPr>
          <a:xfrm>
            <a:off x="159887" y="-1"/>
            <a:ext cx="8439783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7" name="Rectángulo 4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/>
        </xdr:nvSpPr>
        <xdr:spPr>
          <a:xfrm>
            <a:off x="0" y="1"/>
            <a:ext cx="2094247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8" name="Rectángulo 4">
            <a:extLst>
              <a:ext uri="{FF2B5EF4-FFF2-40B4-BE49-F238E27FC236}">
                <a16:creationId xmlns:a16="http://schemas.microsoft.com/office/drawing/2014/main" id="{00000000-0008-0000-0200-000008000000}"/>
              </a:ext>
            </a:extLst>
          </xdr:cNvPr>
          <xdr:cNvSpPr/>
        </xdr:nvSpPr>
        <xdr:spPr>
          <a:xfrm>
            <a:off x="15380" y="438359"/>
            <a:ext cx="1727617" cy="71223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9" name="Conector recto 8">
            <a:extLst>
              <a:ext uri="{FF2B5EF4-FFF2-40B4-BE49-F238E27FC236}">
                <a16:creationId xmlns:a16="http://schemas.microsoft.com/office/drawing/2014/main" id="{00000000-0008-0000-0200-000009000000}"/>
              </a:ext>
            </a:extLst>
          </xdr:cNvPr>
          <xdr:cNvCxnSpPr/>
        </xdr:nvCxnSpPr>
        <xdr:spPr>
          <a:xfrm>
            <a:off x="1742997" y="444190"/>
            <a:ext cx="6840251" cy="8248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1</xdr:col>
      <xdr:colOff>731646</xdr:colOff>
      <xdr:row>0</xdr:row>
      <xdr:rowOff>236220</xdr:rowOff>
    </xdr:from>
    <xdr:to>
      <xdr:col>2</xdr:col>
      <xdr:colOff>1064607</xdr:colOff>
      <xdr:row>0</xdr:row>
      <xdr:rowOff>660291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1013586" y="23622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137160</xdr:colOff>
      <xdr:row>0</xdr:row>
      <xdr:rowOff>262216</xdr:rowOff>
    </xdr:from>
    <xdr:to>
      <xdr:col>2</xdr:col>
      <xdr:colOff>57443</xdr:colOff>
      <xdr:row>0</xdr:row>
      <xdr:rowOff>671419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" y="26221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1038226</xdr:colOff>
      <xdr:row>0</xdr:row>
      <xdr:rowOff>139147</xdr:rowOff>
    </xdr:from>
    <xdr:to>
      <xdr:col>2</xdr:col>
      <xdr:colOff>1550637</xdr:colOff>
      <xdr:row>0</xdr:row>
      <xdr:rowOff>748467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FC01835-E136-4D31-B5B5-D5800D5AF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1" y="139147"/>
          <a:ext cx="512411" cy="6093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101047</xdr:rowOff>
    </xdr:from>
    <xdr:to>
      <xdr:col>10</xdr:col>
      <xdr:colOff>259080</xdr:colOff>
      <xdr:row>0</xdr:row>
      <xdr:rowOff>956936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0" y="101047"/>
          <a:ext cx="8498205" cy="855889"/>
          <a:chOff x="-1" y="-1"/>
          <a:chExt cx="8601554" cy="553899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/>
        </xdr:nvSpPr>
        <xdr:spPr>
          <a:xfrm>
            <a:off x="159887" y="-1"/>
            <a:ext cx="8439783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7" name="Rectángulo 4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/>
        </xdr:nvSpPr>
        <xdr:spPr>
          <a:xfrm>
            <a:off x="-1" y="0"/>
            <a:ext cx="2853686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8" name="Rectángulo 4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/>
        </xdr:nvSpPr>
        <xdr:spPr>
          <a:xfrm>
            <a:off x="15380" y="446235"/>
            <a:ext cx="2362854" cy="61642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9" name="Conector recto 8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CxnSpPr>
            <a:stCxn id="8" idx="1"/>
          </xdr:cNvCxnSpPr>
        </xdr:nvCxnSpPr>
        <xdr:spPr>
          <a:xfrm>
            <a:off x="2378233" y="446235"/>
            <a:ext cx="6223320" cy="1233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10</xdr:col>
      <xdr:colOff>314325</xdr:colOff>
      <xdr:row>8</xdr:row>
      <xdr:rowOff>9525</xdr:rowOff>
    </xdr:from>
    <xdr:to>
      <xdr:col>12</xdr:col>
      <xdr:colOff>47625</xdr:colOff>
      <xdr:row>9</xdr:row>
      <xdr:rowOff>9525</xdr:rowOff>
    </xdr:to>
    <xdr:pic>
      <xdr:nvPicPr>
        <xdr:cNvPr id="11" name="Gráfico 10" descr="Gráfico de barras con tendencia alcista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267825" y="2847975"/>
          <a:ext cx="285750" cy="285750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314325</xdr:colOff>
      <xdr:row>8</xdr:row>
      <xdr:rowOff>9525</xdr:rowOff>
    </xdr:from>
    <xdr:to>
      <xdr:col>10</xdr:col>
      <xdr:colOff>19050</xdr:colOff>
      <xdr:row>9</xdr:row>
      <xdr:rowOff>9525</xdr:rowOff>
    </xdr:to>
    <xdr:pic>
      <xdr:nvPicPr>
        <xdr:cNvPr id="12" name="Gráfico 11" descr="Gráfico de barras con tendencia alcista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686800" y="2847975"/>
          <a:ext cx="285750" cy="285750"/>
        </a:xfrm>
        <a:prstGeom prst="rect">
          <a:avLst/>
        </a:prstGeom>
      </xdr:spPr>
    </xdr:pic>
    <xdr:clientData/>
  </xdr:twoCellAnchor>
  <xdr:twoCellAnchor>
    <xdr:from>
      <xdr:col>6</xdr:col>
      <xdr:colOff>171451</xdr:colOff>
      <xdr:row>18</xdr:row>
      <xdr:rowOff>19049</xdr:rowOff>
    </xdr:from>
    <xdr:to>
      <xdr:col>11</xdr:col>
      <xdr:colOff>9526</xdr:colOff>
      <xdr:row>26</xdr:row>
      <xdr:rowOff>104775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9525</xdr:colOff>
      <xdr:row>27</xdr:row>
      <xdr:rowOff>133349</xdr:rowOff>
    </xdr:from>
    <xdr:to>
      <xdr:col>11</xdr:col>
      <xdr:colOff>19050</xdr:colOff>
      <xdr:row>38</xdr:row>
      <xdr:rowOff>147636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</xdr:col>
      <xdr:colOff>594486</xdr:colOff>
      <xdr:row>0</xdr:row>
      <xdr:rowOff>274320</xdr:rowOff>
    </xdr:from>
    <xdr:to>
      <xdr:col>2</xdr:col>
      <xdr:colOff>927447</xdr:colOff>
      <xdr:row>0</xdr:row>
      <xdr:rowOff>698391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876426" y="27432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0</xdr:row>
      <xdr:rowOff>300316</xdr:rowOff>
    </xdr:from>
    <xdr:to>
      <xdr:col>1</xdr:col>
      <xdr:colOff>720383</xdr:colOff>
      <xdr:row>0</xdr:row>
      <xdr:rowOff>709519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031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895351</xdr:colOff>
      <xdr:row>0</xdr:row>
      <xdr:rowOff>123455</xdr:rowOff>
    </xdr:from>
    <xdr:to>
      <xdr:col>2</xdr:col>
      <xdr:colOff>1407762</xdr:colOff>
      <xdr:row>0</xdr:row>
      <xdr:rowOff>732775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8D795C-CB58-4EB4-8520-D6BD058AB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4307" y="123455"/>
          <a:ext cx="512411" cy="60932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78187</xdr:rowOff>
    </xdr:from>
    <xdr:to>
      <xdr:col>27</xdr:col>
      <xdr:colOff>7620</xdr:colOff>
      <xdr:row>0</xdr:row>
      <xdr:rowOff>934076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/>
      </xdr:nvGrpSpPr>
      <xdr:grpSpPr>
        <a:xfrm>
          <a:off x="0" y="78187"/>
          <a:ext cx="12228195" cy="855889"/>
          <a:chOff x="-1" y="-1"/>
          <a:chExt cx="8605209" cy="553899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/>
        </xdr:nvSpPr>
        <xdr:spPr>
          <a:xfrm>
            <a:off x="159887" y="-1"/>
            <a:ext cx="8439783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7" name="Rectángulo 4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/>
        </xdr:nvSpPr>
        <xdr:spPr>
          <a:xfrm>
            <a:off x="-1" y="0"/>
            <a:ext cx="2169971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8" name="Rectángulo 4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SpPr/>
        </xdr:nvSpPr>
        <xdr:spPr>
          <a:xfrm>
            <a:off x="15380" y="438359"/>
            <a:ext cx="1795894" cy="70746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9" name="Conector recto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CxnSpPr/>
        </xdr:nvCxnSpPr>
        <xdr:spPr>
          <a:xfrm>
            <a:off x="1811274" y="441087"/>
            <a:ext cx="6793934" cy="4179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22986</xdr:colOff>
      <xdr:row>0</xdr:row>
      <xdr:rowOff>243840</xdr:rowOff>
    </xdr:from>
    <xdr:to>
      <xdr:col>2</xdr:col>
      <xdr:colOff>1156047</xdr:colOff>
      <xdr:row>0</xdr:row>
      <xdr:rowOff>667911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1105026" y="24384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228600</xdr:colOff>
      <xdr:row>0</xdr:row>
      <xdr:rowOff>269836</xdr:rowOff>
    </xdr:from>
    <xdr:to>
      <xdr:col>2</xdr:col>
      <xdr:colOff>148883</xdr:colOff>
      <xdr:row>0</xdr:row>
      <xdr:rowOff>679039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26983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1119498</xdr:colOff>
      <xdr:row>0</xdr:row>
      <xdr:rowOff>95047</xdr:rowOff>
    </xdr:from>
    <xdr:to>
      <xdr:col>2</xdr:col>
      <xdr:colOff>1631909</xdr:colOff>
      <xdr:row>0</xdr:row>
      <xdr:rowOff>704367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070F1DE-A89F-49A0-99E9-5C883B7C1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363" y="95047"/>
          <a:ext cx="512411" cy="60932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22861</xdr:colOff>
      <xdr:row>0</xdr:row>
      <xdr:rowOff>101047</xdr:rowOff>
    </xdr:from>
    <xdr:to>
      <xdr:col>10</xdr:col>
      <xdr:colOff>241935</xdr:colOff>
      <xdr:row>0</xdr:row>
      <xdr:rowOff>956936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pSpPr/>
      </xdr:nvGrpSpPr>
      <xdr:grpSpPr>
        <a:xfrm>
          <a:off x="22861" y="101047"/>
          <a:ext cx="8458199" cy="855889"/>
          <a:chOff x="0" y="-1"/>
          <a:chExt cx="8564097" cy="553899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500-000006000000}"/>
              </a:ext>
            </a:extLst>
          </xdr:cNvPr>
          <xdr:cNvSpPr/>
        </xdr:nvSpPr>
        <xdr:spPr>
          <a:xfrm>
            <a:off x="159887" y="-1"/>
            <a:ext cx="8404210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7" name="Rectángulo 4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SpPr/>
        </xdr:nvSpPr>
        <xdr:spPr>
          <a:xfrm>
            <a:off x="0" y="0"/>
            <a:ext cx="2860855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8" name="Rectángulo 4">
            <a:extLst>
              <a:ext uri="{FF2B5EF4-FFF2-40B4-BE49-F238E27FC236}">
                <a16:creationId xmlns:a16="http://schemas.microsoft.com/office/drawing/2014/main" id="{00000000-0008-0000-0500-000008000000}"/>
              </a:ext>
            </a:extLst>
          </xdr:cNvPr>
          <xdr:cNvSpPr/>
        </xdr:nvSpPr>
        <xdr:spPr>
          <a:xfrm>
            <a:off x="15379" y="446235"/>
            <a:ext cx="2374190" cy="61642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9" name="Conector recto 8">
            <a:extLst>
              <a:ext uri="{FF2B5EF4-FFF2-40B4-BE49-F238E27FC236}">
                <a16:creationId xmlns:a16="http://schemas.microsoft.com/office/drawing/2014/main" id="{00000000-0008-0000-0500-000009000000}"/>
              </a:ext>
            </a:extLst>
          </xdr:cNvPr>
          <xdr:cNvCxnSpPr/>
        </xdr:nvCxnSpPr>
        <xdr:spPr>
          <a:xfrm flipV="1">
            <a:off x="2379019" y="442538"/>
            <a:ext cx="6171895" cy="8877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9</xdr:col>
      <xdr:colOff>314325</xdr:colOff>
      <xdr:row>8</xdr:row>
      <xdr:rowOff>9525</xdr:rowOff>
    </xdr:from>
    <xdr:to>
      <xdr:col>10</xdr:col>
      <xdr:colOff>19050</xdr:colOff>
      <xdr:row>9</xdr:row>
      <xdr:rowOff>9525</xdr:rowOff>
    </xdr:to>
    <xdr:pic>
      <xdr:nvPicPr>
        <xdr:cNvPr id="12" name="Gráfico 11" descr="Gráfico de barras con tendencia alcista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686800" y="2847975"/>
          <a:ext cx="285750" cy="285750"/>
        </a:xfrm>
        <a:prstGeom prst="rect">
          <a:avLst/>
        </a:prstGeom>
      </xdr:spPr>
    </xdr:pic>
    <xdr:clientData/>
  </xdr:twoCellAnchor>
  <xdr:twoCellAnchor>
    <xdr:from>
      <xdr:col>6</xdr:col>
      <xdr:colOff>171451</xdr:colOff>
      <xdr:row>18</xdr:row>
      <xdr:rowOff>19049</xdr:rowOff>
    </xdr:from>
    <xdr:to>
      <xdr:col>11</xdr:col>
      <xdr:colOff>19050</xdr:colOff>
      <xdr:row>26</xdr:row>
      <xdr:rowOff>104775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9525</xdr:colOff>
      <xdr:row>27</xdr:row>
      <xdr:rowOff>133349</xdr:rowOff>
    </xdr:from>
    <xdr:to>
      <xdr:col>11</xdr:col>
      <xdr:colOff>47625</xdr:colOff>
      <xdr:row>38</xdr:row>
      <xdr:rowOff>147636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</xdr:col>
      <xdr:colOff>594486</xdr:colOff>
      <xdr:row>0</xdr:row>
      <xdr:rowOff>266700</xdr:rowOff>
    </xdr:from>
    <xdr:to>
      <xdr:col>2</xdr:col>
      <xdr:colOff>927447</xdr:colOff>
      <xdr:row>0</xdr:row>
      <xdr:rowOff>690771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876426" y="26670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0</xdr:row>
      <xdr:rowOff>292696</xdr:rowOff>
    </xdr:from>
    <xdr:to>
      <xdr:col>1</xdr:col>
      <xdr:colOff>720383</xdr:colOff>
      <xdr:row>0</xdr:row>
      <xdr:rowOff>701899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269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905834</xdr:colOff>
      <xdr:row>0</xdr:row>
      <xdr:rowOff>139286</xdr:rowOff>
    </xdr:from>
    <xdr:to>
      <xdr:col>2</xdr:col>
      <xdr:colOff>1418245</xdr:colOff>
      <xdr:row>0</xdr:row>
      <xdr:rowOff>748606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FCCA36D-0C43-43C7-8A8F-71CECCD92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2622" y="139286"/>
          <a:ext cx="512411" cy="60932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36022</xdr:rowOff>
    </xdr:from>
    <xdr:to>
      <xdr:col>8</xdr:col>
      <xdr:colOff>0</xdr:colOff>
      <xdr:row>0</xdr:row>
      <xdr:rowOff>909509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pSpPr/>
      </xdr:nvGrpSpPr>
      <xdr:grpSpPr>
        <a:xfrm>
          <a:off x="0" y="36022"/>
          <a:ext cx="6638925" cy="873487"/>
          <a:chOff x="0" y="-1"/>
          <a:chExt cx="6484771" cy="553899"/>
        </a:xfrm>
      </xdr:grpSpPr>
      <xdr:sp macro="" textlink="">
        <xdr:nvSpPr>
          <xdr:cNvPr id="9" name="Rectángulo 8">
            <a:extLst>
              <a:ext uri="{FF2B5EF4-FFF2-40B4-BE49-F238E27FC236}">
                <a16:creationId xmlns:a16="http://schemas.microsoft.com/office/drawing/2014/main" id="{00000000-0008-0000-0600-000009000000}"/>
              </a:ext>
            </a:extLst>
          </xdr:cNvPr>
          <xdr:cNvSpPr/>
        </xdr:nvSpPr>
        <xdr:spPr>
          <a:xfrm>
            <a:off x="159886" y="-1"/>
            <a:ext cx="6324885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10" name="Rectángulo 4">
            <a:extLst>
              <a:ext uri="{FF2B5EF4-FFF2-40B4-BE49-F238E27FC236}">
                <a16:creationId xmlns:a16="http://schemas.microsoft.com/office/drawing/2014/main" id="{00000000-0008-0000-0600-00000A000000}"/>
              </a:ext>
            </a:extLst>
          </xdr:cNvPr>
          <xdr:cNvSpPr/>
        </xdr:nvSpPr>
        <xdr:spPr>
          <a:xfrm>
            <a:off x="0" y="0"/>
            <a:ext cx="2546117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11" name="Rectángulo 4">
            <a:extLst>
              <a:ext uri="{FF2B5EF4-FFF2-40B4-BE49-F238E27FC236}">
                <a16:creationId xmlns:a16="http://schemas.microsoft.com/office/drawing/2014/main" id="{00000000-0008-0000-0600-00000B000000}"/>
              </a:ext>
            </a:extLst>
          </xdr:cNvPr>
          <xdr:cNvSpPr/>
        </xdr:nvSpPr>
        <xdr:spPr>
          <a:xfrm>
            <a:off x="15380" y="438359"/>
            <a:ext cx="2110505" cy="70746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12" name="Conector recto 11">
            <a:extLst>
              <a:ext uri="{FF2B5EF4-FFF2-40B4-BE49-F238E27FC236}">
                <a16:creationId xmlns:a16="http://schemas.microsoft.com/office/drawing/2014/main" id="{00000000-0008-0000-0600-00000C000000}"/>
              </a:ext>
            </a:extLst>
          </xdr:cNvPr>
          <xdr:cNvCxnSpPr/>
        </xdr:nvCxnSpPr>
        <xdr:spPr>
          <a:xfrm>
            <a:off x="2125885" y="441032"/>
            <a:ext cx="4358886" cy="515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0</xdr:colOff>
      <xdr:row>41</xdr:row>
      <xdr:rowOff>3034</xdr:rowOff>
    </xdr:from>
    <xdr:to>
      <xdr:col>7</xdr:col>
      <xdr:colOff>1028700</xdr:colOff>
      <xdr:row>48</xdr:row>
      <xdr:rowOff>0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594486</xdr:colOff>
      <xdr:row>0</xdr:row>
      <xdr:rowOff>213361</xdr:rowOff>
    </xdr:from>
    <xdr:to>
      <xdr:col>2</xdr:col>
      <xdr:colOff>541020</xdr:colOff>
      <xdr:row>0</xdr:row>
      <xdr:rowOff>617221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876426" y="213361"/>
          <a:ext cx="906654" cy="4038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0</xdr:row>
      <xdr:rowOff>239356</xdr:rowOff>
    </xdr:from>
    <xdr:to>
      <xdr:col>1</xdr:col>
      <xdr:colOff>672614</xdr:colOff>
      <xdr:row>0</xdr:row>
      <xdr:rowOff>629057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9356"/>
          <a:ext cx="954554" cy="389701"/>
        </a:xfrm>
        <a:prstGeom prst="rect">
          <a:avLst/>
        </a:prstGeom>
      </xdr:spPr>
    </xdr:pic>
    <xdr:clientData/>
  </xdr:twoCellAnchor>
  <xdr:twoCellAnchor editAs="oneCell">
    <xdr:from>
      <xdr:col>2</xdr:col>
      <xdr:colOff>531040</xdr:colOff>
      <xdr:row>0</xdr:row>
      <xdr:rowOff>69742</xdr:rowOff>
    </xdr:from>
    <xdr:to>
      <xdr:col>2</xdr:col>
      <xdr:colOff>1043451</xdr:colOff>
      <xdr:row>0</xdr:row>
      <xdr:rowOff>679062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2FF7EE5-1AA9-4F74-B371-22BFE2163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631" y="69742"/>
          <a:ext cx="512411" cy="60932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26497</xdr:rowOff>
    </xdr:from>
    <xdr:to>
      <xdr:col>7</xdr:col>
      <xdr:colOff>30480</xdr:colOff>
      <xdr:row>0</xdr:row>
      <xdr:rowOff>952500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pSpPr/>
      </xdr:nvGrpSpPr>
      <xdr:grpSpPr>
        <a:xfrm>
          <a:off x="0" y="26497"/>
          <a:ext cx="8269605" cy="926003"/>
          <a:chOff x="0" y="-1"/>
          <a:chExt cx="6440048" cy="553899"/>
        </a:xfrm>
      </xdr:grpSpPr>
      <xdr:sp macro="" textlink="">
        <xdr:nvSpPr>
          <xdr:cNvPr id="9" name="Rectángulo 8">
            <a:extLst>
              <a:ext uri="{FF2B5EF4-FFF2-40B4-BE49-F238E27FC236}">
                <a16:creationId xmlns:a16="http://schemas.microsoft.com/office/drawing/2014/main" id="{00000000-0008-0000-0700-000009000000}"/>
              </a:ext>
            </a:extLst>
          </xdr:cNvPr>
          <xdr:cNvSpPr/>
        </xdr:nvSpPr>
        <xdr:spPr>
          <a:xfrm>
            <a:off x="159886" y="-1"/>
            <a:ext cx="6280162" cy="443828"/>
          </a:xfrm>
          <a:prstGeom prst="rect">
            <a:avLst/>
          </a:prstGeom>
          <a:solidFill>
            <a:schemeClr val="accent5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C" sz="1100"/>
          </a:p>
        </xdr:txBody>
      </xdr:sp>
      <xdr:sp macro="" textlink="">
        <xdr:nvSpPr>
          <xdr:cNvPr id="10" name="Rectángulo 4">
            <a:extLst>
              <a:ext uri="{FF2B5EF4-FFF2-40B4-BE49-F238E27FC236}">
                <a16:creationId xmlns:a16="http://schemas.microsoft.com/office/drawing/2014/main" id="{00000000-0008-0000-0700-00000A000000}"/>
              </a:ext>
            </a:extLst>
          </xdr:cNvPr>
          <xdr:cNvSpPr/>
        </xdr:nvSpPr>
        <xdr:spPr>
          <a:xfrm>
            <a:off x="0" y="0"/>
            <a:ext cx="2455890" cy="553898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500731" h="1099930">
                <a:moveTo>
                  <a:pt x="0" y="0"/>
                </a:moveTo>
                <a:lnTo>
                  <a:pt x="7500731" y="0"/>
                </a:lnTo>
                <a:lnTo>
                  <a:pt x="5950226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F1A2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sp macro="" textlink="">
        <xdr:nvSpPr>
          <xdr:cNvPr id="11" name="Rectángulo 4">
            <a:extLst>
              <a:ext uri="{FF2B5EF4-FFF2-40B4-BE49-F238E27FC236}">
                <a16:creationId xmlns:a16="http://schemas.microsoft.com/office/drawing/2014/main" id="{00000000-0008-0000-0700-00000B000000}"/>
              </a:ext>
            </a:extLst>
          </xdr:cNvPr>
          <xdr:cNvSpPr/>
        </xdr:nvSpPr>
        <xdr:spPr>
          <a:xfrm>
            <a:off x="15380" y="438359"/>
            <a:ext cx="2033221" cy="70746"/>
          </a:xfrm>
          <a:custGeom>
            <a:avLst/>
            <a:gdLst>
              <a:gd name="connsiteX0" fmla="*/ 0 w 5950226"/>
              <a:gd name="connsiteY0" fmla="*/ 0 h 1099930"/>
              <a:gd name="connsiteX1" fmla="*/ 5950226 w 5950226"/>
              <a:gd name="connsiteY1" fmla="*/ 0 h 1099930"/>
              <a:gd name="connsiteX2" fmla="*/ 5950226 w 5950226"/>
              <a:gd name="connsiteY2" fmla="*/ 1099930 h 1099930"/>
              <a:gd name="connsiteX3" fmla="*/ 0 w 5950226"/>
              <a:gd name="connsiteY3" fmla="*/ 1099930 h 1099930"/>
              <a:gd name="connsiteX4" fmla="*/ 0 w 5950226"/>
              <a:gd name="connsiteY4" fmla="*/ 0 h 1099930"/>
              <a:gd name="connsiteX0" fmla="*/ 0 w 7513983"/>
              <a:gd name="connsiteY0" fmla="*/ 0 h 1099930"/>
              <a:gd name="connsiteX1" fmla="*/ 7513983 w 7513983"/>
              <a:gd name="connsiteY1" fmla="*/ 0 h 1099930"/>
              <a:gd name="connsiteX2" fmla="*/ 5950226 w 7513983"/>
              <a:gd name="connsiteY2" fmla="*/ 1099930 h 1099930"/>
              <a:gd name="connsiteX3" fmla="*/ 0 w 7513983"/>
              <a:gd name="connsiteY3" fmla="*/ 1099930 h 1099930"/>
              <a:gd name="connsiteX4" fmla="*/ 0 w 7513983"/>
              <a:gd name="connsiteY4" fmla="*/ 0 h 1099930"/>
              <a:gd name="connsiteX0" fmla="*/ 0 w 7500731"/>
              <a:gd name="connsiteY0" fmla="*/ 0 h 1099930"/>
              <a:gd name="connsiteX1" fmla="*/ 7500731 w 7500731"/>
              <a:gd name="connsiteY1" fmla="*/ 0 h 1099930"/>
              <a:gd name="connsiteX2" fmla="*/ 5950226 w 7500731"/>
              <a:gd name="connsiteY2" fmla="*/ 1099930 h 1099930"/>
              <a:gd name="connsiteX3" fmla="*/ 0 w 7500731"/>
              <a:gd name="connsiteY3" fmla="*/ 1099930 h 1099930"/>
              <a:gd name="connsiteX4" fmla="*/ 0 w 7500731"/>
              <a:gd name="connsiteY4" fmla="*/ 0 h 1099930"/>
              <a:gd name="connsiteX0" fmla="*/ 0 w 6157018"/>
              <a:gd name="connsiteY0" fmla="*/ 77981 h 1177911"/>
              <a:gd name="connsiteX1" fmla="*/ 6157018 w 6157018"/>
              <a:gd name="connsiteY1" fmla="*/ 0 h 1177911"/>
              <a:gd name="connsiteX2" fmla="*/ 5950226 w 6157018"/>
              <a:gd name="connsiteY2" fmla="*/ 1177911 h 1177911"/>
              <a:gd name="connsiteX3" fmla="*/ 0 w 6157018"/>
              <a:gd name="connsiteY3" fmla="*/ 1177911 h 1177911"/>
              <a:gd name="connsiteX4" fmla="*/ 0 w 6157018"/>
              <a:gd name="connsiteY4" fmla="*/ 77981 h 1177911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5950226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  <a:gd name="connsiteX0" fmla="*/ 0 w 6197129"/>
              <a:gd name="connsiteY0" fmla="*/ 0 h 1099930"/>
              <a:gd name="connsiteX1" fmla="*/ 6197129 w 6197129"/>
              <a:gd name="connsiteY1" fmla="*/ 0 h 1099930"/>
              <a:gd name="connsiteX2" fmla="*/ 6017405 w 6197129"/>
              <a:gd name="connsiteY2" fmla="*/ 1099930 h 1099930"/>
              <a:gd name="connsiteX3" fmla="*/ 0 w 6197129"/>
              <a:gd name="connsiteY3" fmla="*/ 1099930 h 1099930"/>
              <a:gd name="connsiteX4" fmla="*/ 0 w 6197129"/>
              <a:gd name="connsiteY4" fmla="*/ 0 h 10999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197129" h="1099930">
                <a:moveTo>
                  <a:pt x="0" y="0"/>
                </a:moveTo>
                <a:lnTo>
                  <a:pt x="6197129" y="0"/>
                </a:lnTo>
                <a:lnTo>
                  <a:pt x="6017405" y="1099930"/>
                </a:lnTo>
                <a:lnTo>
                  <a:pt x="0" y="1099930"/>
                </a:lnTo>
                <a:lnTo>
                  <a:pt x="0" y="0"/>
                </a:lnTo>
                <a:close/>
              </a:path>
            </a:pathLst>
          </a:custGeom>
          <a:solidFill>
            <a:srgbClr val="0066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EC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EC"/>
          </a:p>
        </xdr:txBody>
      </xdr:sp>
      <xdr:cxnSp macro="">
        <xdr:nvCxnSpPr>
          <xdr:cNvPr id="12" name="Conector recto 11">
            <a:extLst>
              <a:ext uri="{FF2B5EF4-FFF2-40B4-BE49-F238E27FC236}">
                <a16:creationId xmlns:a16="http://schemas.microsoft.com/office/drawing/2014/main" id="{00000000-0008-0000-0700-00000C000000}"/>
              </a:ext>
            </a:extLst>
          </xdr:cNvPr>
          <xdr:cNvCxnSpPr/>
        </xdr:nvCxnSpPr>
        <xdr:spPr>
          <a:xfrm flipV="1">
            <a:off x="2048601" y="440060"/>
            <a:ext cx="4368323" cy="2969"/>
          </a:xfrm>
          <a:prstGeom prst="line">
            <a:avLst/>
          </a:prstGeom>
          <a:ln w="19050">
            <a:solidFill>
              <a:schemeClr val="accent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53466</xdr:colOff>
      <xdr:row>0</xdr:row>
      <xdr:rowOff>198120</xdr:rowOff>
    </xdr:from>
    <xdr:to>
      <xdr:col>2</xdr:col>
      <xdr:colOff>1186527</xdr:colOff>
      <xdr:row>0</xdr:row>
      <xdr:rowOff>622191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90" r="24190"/>
        <a:stretch/>
      </xdr:blipFill>
      <xdr:spPr bwMode="auto">
        <a:xfrm>
          <a:off x="1082166" y="198120"/>
          <a:ext cx="1133061" cy="42407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205740</xdr:colOff>
      <xdr:row>0</xdr:row>
      <xdr:rowOff>224116</xdr:rowOff>
    </xdr:from>
    <xdr:to>
      <xdr:col>2</xdr:col>
      <xdr:colOff>179363</xdr:colOff>
      <xdr:row>0</xdr:row>
      <xdr:rowOff>633319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224116"/>
          <a:ext cx="1002323" cy="409203"/>
        </a:xfrm>
        <a:prstGeom prst="rect">
          <a:avLst/>
        </a:prstGeom>
      </xdr:spPr>
    </xdr:pic>
    <xdr:clientData/>
  </xdr:twoCellAnchor>
  <xdr:twoCellAnchor editAs="oneCell">
    <xdr:from>
      <xdr:col>2</xdr:col>
      <xdr:colOff>1202336</xdr:colOff>
      <xdr:row>0</xdr:row>
      <xdr:rowOff>105243</xdr:rowOff>
    </xdr:from>
    <xdr:to>
      <xdr:col>2</xdr:col>
      <xdr:colOff>1714747</xdr:colOff>
      <xdr:row>0</xdr:row>
      <xdr:rowOff>714563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D77FA9F-7034-4018-9648-7972A7052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1680" y="105243"/>
          <a:ext cx="512411" cy="60932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IB%20RUMI&#209;AHUI/lista_5TO_BASICA_MEDIA_2025oRIGI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ECIB%20RUMI&#209;AHUI/lista_4TO%20BASICA%20ELEMENTAL%202025%20oRIG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ECIB%20RUMI&#209;AHUI/Asistencia/4TO_BASICA_ELEMENTAL_JUNIO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_lista_jornada_anio_paralelo"/>
    </sheetNames>
    <sheetDataSet>
      <sheetData sheetId="0">
        <row r="6">
          <cell r="C6" t="str">
            <v>0851243121</v>
          </cell>
          <cell r="E6" t="str">
            <v>AÑAPA SAN NICOLAS JULIAN RITER</v>
          </cell>
        </row>
        <row r="7">
          <cell r="C7" t="str">
            <v>2351581257</v>
          </cell>
          <cell r="E7" t="str">
            <v>CIMARRON DE LA CRUZ ERLIN EDISON</v>
          </cell>
        </row>
        <row r="8">
          <cell r="C8" t="str">
            <v>0851270322</v>
          </cell>
          <cell r="E8" t="str">
            <v>DE LA CRUZ AÑAPA ANDERSON JONATHAN</v>
          </cell>
        </row>
        <row r="9">
          <cell r="C9" t="str">
            <v>0851268029</v>
          </cell>
          <cell r="E9" t="str">
            <v>DE LA CRUZ DE LA CRUZ YAQUELIN YANELA</v>
          </cell>
        </row>
        <row r="10">
          <cell r="C10" t="str">
            <v>0851575548</v>
          </cell>
          <cell r="E10" t="str">
            <v>DE LA CRUZ QUINTERO CALVINO LENIN</v>
          </cell>
        </row>
        <row r="11">
          <cell r="C11" t="str">
            <v>0851588830</v>
          </cell>
          <cell r="E11" t="str">
            <v>DE LA CRUZ QUINTERO YASILDA DAYANA</v>
          </cell>
        </row>
        <row r="12">
          <cell r="C12" t="str">
            <v>0851121475</v>
          </cell>
          <cell r="E12" t="str">
            <v>PIANCHICHE CIMARRON DERON DYLAN</v>
          </cell>
        </row>
        <row r="13">
          <cell r="C13" t="str">
            <v>0851551861</v>
          </cell>
          <cell r="E13" t="str">
            <v>PIANCHICHE QUINTERO JONER OLIVER</v>
          </cell>
        </row>
        <row r="14">
          <cell r="C14" t="str">
            <v>1758257396</v>
          </cell>
          <cell r="E14" t="str">
            <v>PIANCHICHE QUINTERO KATHERIN SHERLY</v>
          </cell>
        </row>
        <row r="15">
          <cell r="C15" t="str">
            <v>1758257297</v>
          </cell>
          <cell r="E15" t="str">
            <v>PIANCHICHE QUINTERO WILI DARIO</v>
          </cell>
        </row>
        <row r="16">
          <cell r="C16" t="str">
            <v>0851457713</v>
          </cell>
          <cell r="E16" t="str">
            <v>SAN NICOLAS AÑAPA BRISNEY DAVIANA</v>
          </cell>
        </row>
        <row r="17">
          <cell r="C17" t="str">
            <v>1756957666</v>
          </cell>
          <cell r="E17" t="str">
            <v>SANNICOLAS DE LA CRUZ BRITANY DAYANA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_lista_jornada_anio_paralelo"/>
    </sheetNames>
    <sheetDataSet>
      <sheetData sheetId="0">
        <row r="6">
          <cell r="D6" t="str">
            <v>0851920058</v>
          </cell>
        </row>
        <row r="7">
          <cell r="D7" t="str">
            <v>0851348904</v>
          </cell>
        </row>
        <row r="8">
          <cell r="D8" t="str">
            <v>0851267625</v>
          </cell>
        </row>
        <row r="9">
          <cell r="D9" t="str">
            <v>1757484652</v>
          </cell>
        </row>
        <row r="10">
          <cell r="D10" t="str">
            <v>0851427955</v>
          </cell>
        </row>
        <row r="11">
          <cell r="D11" t="str">
            <v>0851515122</v>
          </cell>
        </row>
        <row r="12">
          <cell r="D12" t="str">
            <v>0851422535</v>
          </cell>
        </row>
        <row r="13">
          <cell r="D13" t="str">
            <v>0852156157</v>
          </cell>
        </row>
        <row r="14">
          <cell r="D14" t="str">
            <v>1757685621</v>
          </cell>
        </row>
        <row r="15">
          <cell r="D15" t="str">
            <v>0851453993</v>
          </cell>
        </row>
        <row r="16">
          <cell r="D16" t="str">
            <v>0851427641</v>
          </cell>
        </row>
        <row r="17">
          <cell r="D17" t="str">
            <v>0851427666</v>
          </cell>
        </row>
        <row r="18">
          <cell r="D18" t="str">
            <v>1758223646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"/>
      <sheetName val="Julio"/>
      <sheetName val="Agosto"/>
    </sheetNames>
    <sheetDataSet>
      <sheetData sheetId="0"/>
      <sheetData sheetId="1"/>
      <sheetData sheetId="2">
        <row r="10">
          <cell r="B10" t="str">
            <v>AÑAPA AÑAPA SAIRON JOHAO</v>
          </cell>
        </row>
        <row r="11">
          <cell r="B11" t="str">
            <v>AÑAPA DE LA CRUZ GILBERT SANTIAGO</v>
          </cell>
        </row>
        <row r="12">
          <cell r="B12" t="str">
            <v>AÑAPA DE LA CRUZ JANDRI ULICE</v>
          </cell>
        </row>
        <row r="13">
          <cell r="B13" t="str">
            <v>AÑAPA QUINTERO DENNER JOSTIN</v>
          </cell>
        </row>
        <row r="14">
          <cell r="B14" t="str">
            <v>CIMARRON DE LA CRUZ JAMILETH SAIDA</v>
          </cell>
        </row>
        <row r="15">
          <cell r="B15" t="str">
            <v>DE LA CRUZ CIMARRON JHONNY WUALBER</v>
          </cell>
        </row>
        <row r="16">
          <cell r="B16" t="str">
            <v>DE LA CRUZ DE LA CRUZ FERLIN REINALDO</v>
          </cell>
        </row>
        <row r="17">
          <cell r="B17" t="str">
            <v>DE LA CRUZ DELACRUZ HERSON EDISON</v>
          </cell>
        </row>
        <row r="18">
          <cell r="B18" t="str">
            <v>DE LA CRUZ SAN NICOLAS GRISSELY ROXANA</v>
          </cell>
        </row>
        <row r="19">
          <cell r="B19" t="str">
            <v>DE LA CRUZ TAPUYO NAICER ANDRAEL</v>
          </cell>
        </row>
        <row r="20">
          <cell r="B20" t="str">
            <v>DE LA CRUZ TAPUYO ROXI ELBIA</v>
          </cell>
        </row>
        <row r="21">
          <cell r="B21" t="str">
            <v>TAPUYO DE LA CRUZ SILVIA KATHERINE</v>
          </cell>
        </row>
        <row r="22">
          <cell r="B22" t="str">
            <v>TAPUYO SAN NICOLAS ROONY JANDRY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1F3E"/>
  </sheetPr>
  <dimension ref="A1:AQ37"/>
  <sheetViews>
    <sheetView showGridLines="0" tabSelected="1" topLeftCell="A4" zoomScale="90" zoomScaleNormal="90" workbookViewId="0">
      <pane xSplit="3" topLeftCell="D1" activePane="topRight" state="frozen"/>
      <selection activeCell="A4" sqref="A4"/>
      <selection pane="topRight" activeCell="G23" sqref="G23"/>
    </sheetView>
  </sheetViews>
  <sheetFormatPr baseColWidth="10" defaultRowHeight="15" x14ac:dyDescent="0.25"/>
  <cols>
    <col min="1" max="1" width="4.140625" customWidth="1"/>
    <col min="2" max="2" width="11.7109375" customWidth="1"/>
    <col min="3" max="3" width="40.7109375" customWidth="1"/>
    <col min="4" max="21" width="4.85546875" customWidth="1"/>
    <col min="22" max="26" width="5.7109375" customWidth="1"/>
    <col min="27" max="27" width="10.7109375" customWidth="1"/>
  </cols>
  <sheetData>
    <row r="1" spans="1:43" ht="82.5" customHeight="1" x14ac:dyDescent="0.25"/>
    <row r="2" spans="1:43" ht="21" customHeight="1" x14ac:dyDescent="0.25">
      <c r="A2" s="110" t="s">
        <v>10</v>
      </c>
      <c r="B2" s="110"/>
      <c r="C2" s="118" t="s">
        <v>69</v>
      </c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</row>
    <row r="3" spans="1:43" ht="21" customHeight="1" x14ac:dyDescent="0.25">
      <c r="A3" s="110" t="s">
        <v>11</v>
      </c>
      <c r="B3" s="110"/>
      <c r="C3" s="119" t="s">
        <v>76</v>
      </c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</row>
    <row r="4" spans="1:43" ht="21" customHeight="1" x14ac:dyDescent="0.25">
      <c r="A4" s="110" t="s">
        <v>40</v>
      </c>
      <c r="B4" s="110"/>
      <c r="C4" s="102" t="s">
        <v>78</v>
      </c>
      <c r="D4" s="109" t="s">
        <v>63</v>
      </c>
      <c r="E4" s="109"/>
      <c r="F4" s="109"/>
      <c r="G4" s="62" t="s">
        <v>70</v>
      </c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</row>
    <row r="5" spans="1:43" ht="7.5" customHeight="1" x14ac:dyDescent="0.25"/>
    <row r="6" spans="1:43" ht="30" customHeight="1" x14ac:dyDescent="0.25">
      <c r="A6" s="111" t="s">
        <v>65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</row>
    <row r="7" spans="1:43" ht="25.5" customHeight="1" x14ac:dyDescent="0.25">
      <c r="A7" s="104" t="s">
        <v>79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</row>
    <row r="8" spans="1:43" ht="20.25" customHeight="1" x14ac:dyDescent="0.25">
      <c r="A8" s="105" t="s">
        <v>1</v>
      </c>
      <c r="B8" s="105"/>
      <c r="C8" s="106"/>
      <c r="D8" s="132" t="s">
        <v>50</v>
      </c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20" t="s">
        <v>41</v>
      </c>
      <c r="U8" s="121"/>
      <c r="V8" s="115" t="s">
        <v>51</v>
      </c>
      <c r="W8" s="137" t="s">
        <v>58</v>
      </c>
      <c r="X8" s="137" t="s">
        <v>59</v>
      </c>
      <c r="Y8" s="133" t="s">
        <v>60</v>
      </c>
      <c r="Z8" s="128">
        <v>0.3</v>
      </c>
      <c r="AA8" s="112" t="s">
        <v>20</v>
      </c>
    </row>
    <row r="9" spans="1:43" ht="27" customHeight="1" x14ac:dyDescent="0.25">
      <c r="A9" s="105"/>
      <c r="B9" s="105"/>
      <c r="C9" s="106"/>
      <c r="D9" s="136" t="s">
        <v>48</v>
      </c>
      <c r="E9" s="136"/>
      <c r="F9" s="136"/>
      <c r="G9" s="136"/>
      <c r="H9" s="136"/>
      <c r="I9" s="136"/>
      <c r="J9" s="136"/>
      <c r="K9" s="136"/>
      <c r="L9" s="126" t="s">
        <v>49</v>
      </c>
      <c r="M9" s="126"/>
      <c r="N9" s="126"/>
      <c r="O9" s="126"/>
      <c r="P9" s="126"/>
      <c r="Q9" s="126"/>
      <c r="R9" s="126"/>
      <c r="S9" s="126"/>
      <c r="T9" s="122"/>
      <c r="U9" s="123"/>
      <c r="V9" s="116"/>
      <c r="W9" s="138"/>
      <c r="X9" s="138"/>
      <c r="Y9" s="134"/>
      <c r="Z9" s="129"/>
      <c r="AA9" s="113"/>
    </row>
    <row r="10" spans="1:43" ht="30" customHeight="1" x14ac:dyDescent="0.25">
      <c r="A10" s="107"/>
      <c r="B10" s="107"/>
      <c r="C10" s="108"/>
      <c r="D10" s="131" t="s">
        <v>28</v>
      </c>
      <c r="E10" s="131"/>
      <c r="F10" s="131" t="s">
        <v>29</v>
      </c>
      <c r="G10" s="131"/>
      <c r="H10" s="131" t="s">
        <v>30</v>
      </c>
      <c r="I10" s="131"/>
      <c r="J10" s="131" t="s">
        <v>31</v>
      </c>
      <c r="K10" s="131"/>
      <c r="L10" s="127" t="s">
        <v>31</v>
      </c>
      <c r="M10" s="127"/>
      <c r="N10" s="127" t="s">
        <v>34</v>
      </c>
      <c r="O10" s="127"/>
      <c r="P10" s="127" t="s">
        <v>4</v>
      </c>
      <c r="Q10" s="127"/>
      <c r="R10" s="127" t="s">
        <v>35</v>
      </c>
      <c r="S10" s="127"/>
      <c r="T10" s="124"/>
      <c r="U10" s="125"/>
      <c r="V10" s="116"/>
      <c r="W10" s="138"/>
      <c r="X10" s="138"/>
      <c r="Y10" s="134"/>
      <c r="Z10" s="129"/>
      <c r="AA10" s="113"/>
    </row>
    <row r="11" spans="1:43" ht="60" customHeight="1" x14ac:dyDescent="0.25">
      <c r="A11" s="2" t="s">
        <v>3</v>
      </c>
      <c r="B11" s="2" t="s">
        <v>2</v>
      </c>
      <c r="C11" s="3" t="s">
        <v>0</v>
      </c>
      <c r="D11" s="84" t="s">
        <v>32</v>
      </c>
      <c r="E11" s="84" t="s">
        <v>33</v>
      </c>
      <c r="F11" s="84" t="s">
        <v>32</v>
      </c>
      <c r="G11" s="84" t="s">
        <v>33</v>
      </c>
      <c r="H11" s="84" t="s">
        <v>32</v>
      </c>
      <c r="I11" s="84" t="s">
        <v>33</v>
      </c>
      <c r="J11" s="84" t="s">
        <v>32</v>
      </c>
      <c r="K11" s="84" t="s">
        <v>33</v>
      </c>
      <c r="L11" s="87" t="s">
        <v>32</v>
      </c>
      <c r="M11" s="87" t="s">
        <v>33</v>
      </c>
      <c r="N11" s="87" t="s">
        <v>32</v>
      </c>
      <c r="O11" s="87" t="s">
        <v>33</v>
      </c>
      <c r="P11" s="87" t="s">
        <v>32</v>
      </c>
      <c r="Q11" s="87" t="s">
        <v>33</v>
      </c>
      <c r="R11" s="87" t="s">
        <v>32</v>
      </c>
      <c r="S11" s="87" t="s">
        <v>33</v>
      </c>
      <c r="T11" s="44"/>
      <c r="U11" s="44"/>
      <c r="V11" s="117"/>
      <c r="W11" s="139"/>
      <c r="X11" s="139"/>
      <c r="Y11" s="135"/>
      <c r="Z11" s="130"/>
      <c r="AA11" s="114"/>
    </row>
    <row r="12" spans="1:43" ht="15" customHeight="1" x14ac:dyDescent="0.25">
      <c r="A12" s="5">
        <v>1</v>
      </c>
      <c r="B12" s="99" t="str">
        <f>'[1]01_lista_jornada_anio_paralelo'!C6</f>
        <v>0851243121</v>
      </c>
      <c r="C12" s="98" t="str">
        <f>'[1]01_lista_jornada_anio_paralelo'!E6</f>
        <v>AÑAPA SAN NICOLAS JULIAN RITER</v>
      </c>
      <c r="D12" s="85">
        <v>10</v>
      </c>
      <c r="E12" s="85">
        <v>10</v>
      </c>
      <c r="F12" s="85">
        <v>10</v>
      </c>
      <c r="G12" s="85">
        <v>10</v>
      </c>
      <c r="H12" s="85">
        <v>10</v>
      </c>
      <c r="I12" s="85">
        <v>10</v>
      </c>
      <c r="J12" s="85"/>
      <c r="K12" s="85"/>
      <c r="L12" s="88"/>
      <c r="M12" s="89"/>
      <c r="N12" s="89"/>
      <c r="O12" s="89"/>
      <c r="P12" s="89"/>
      <c r="Q12" s="89"/>
      <c r="R12" s="89"/>
      <c r="S12" s="89"/>
      <c r="T12" s="92"/>
      <c r="U12" s="92"/>
      <c r="V12" s="39">
        <f>IFERROR(TRUNC(AVERAGE(D12:U12),2),"")*70/100</f>
        <v>7</v>
      </c>
      <c r="W12" s="39">
        <v>10</v>
      </c>
      <c r="X12" s="39"/>
      <c r="Y12" s="39">
        <f>AVERAGE(W12:X12)</f>
        <v>10</v>
      </c>
      <c r="Z12" s="39">
        <f>Y12*30/100</f>
        <v>3</v>
      </c>
      <c r="AA12" s="60">
        <f>IFERROR(TRUNC(SUM(V12+Z12),2),"")</f>
        <v>10</v>
      </c>
      <c r="AQ12" s="73">
        <f t="shared" ref="AQ12:AQ37" si="0">IFERROR(TRUNC(SUM(L12+Y12),2),"")</f>
        <v>10</v>
      </c>
    </row>
    <row r="13" spans="1:43" x14ac:dyDescent="0.25">
      <c r="A13" s="5">
        <v>2</v>
      </c>
      <c r="B13" s="99" t="str">
        <f>'[1]01_lista_jornada_anio_paralelo'!C7</f>
        <v>2351581257</v>
      </c>
      <c r="C13" s="98" t="str">
        <f>'[1]01_lista_jornada_anio_paralelo'!E7</f>
        <v>CIMARRON DE LA CRUZ ERLIN EDISON</v>
      </c>
      <c r="D13" s="86">
        <v>10</v>
      </c>
      <c r="E13" s="86">
        <v>10</v>
      </c>
      <c r="F13" s="86">
        <v>10</v>
      </c>
      <c r="G13" s="86">
        <v>10</v>
      </c>
      <c r="H13" s="86">
        <v>10</v>
      </c>
      <c r="I13" s="86">
        <v>10</v>
      </c>
      <c r="J13" s="86"/>
      <c r="K13" s="86"/>
      <c r="L13" s="88"/>
      <c r="M13" s="89"/>
      <c r="N13" s="89"/>
      <c r="O13" s="89"/>
      <c r="P13" s="89"/>
      <c r="Q13" s="89"/>
      <c r="R13" s="89"/>
      <c r="S13" s="89"/>
      <c r="T13" s="93"/>
      <c r="U13" s="93"/>
      <c r="V13" s="39">
        <f>IFERROR(TRUNC(AVERAGE(D13:U13),2),"")*70/100</f>
        <v>7</v>
      </c>
      <c r="W13" s="39">
        <v>10</v>
      </c>
      <c r="X13" s="39"/>
      <c r="Y13" s="39">
        <f t="shared" ref="Y13:Y23" si="1">AVERAGE(W13:X13)</f>
        <v>10</v>
      </c>
      <c r="Z13" s="39">
        <f t="shared" ref="Z13:Z23" si="2">Y13*30/100</f>
        <v>3</v>
      </c>
      <c r="AA13" s="60">
        <f t="shared" ref="AA13:AA23" si="3">IFERROR(TRUNC(SUM(V13+Z13),2),"")</f>
        <v>10</v>
      </c>
      <c r="AQ13" s="73">
        <f t="shared" si="0"/>
        <v>10</v>
      </c>
    </row>
    <row r="14" spans="1:43" x14ac:dyDescent="0.25">
      <c r="A14" s="5">
        <v>3</v>
      </c>
      <c r="B14" s="99" t="str">
        <f>'[1]01_lista_jornada_anio_paralelo'!C8</f>
        <v>0851270322</v>
      </c>
      <c r="C14" s="98" t="str">
        <f>'[1]01_lista_jornada_anio_paralelo'!E8</f>
        <v>DE LA CRUZ AÑAPA ANDERSON JONATHAN</v>
      </c>
      <c r="D14" s="86">
        <v>9</v>
      </c>
      <c r="E14" s="86">
        <v>8</v>
      </c>
      <c r="F14" s="86">
        <v>9</v>
      </c>
      <c r="G14" s="86">
        <v>9</v>
      </c>
      <c r="H14" s="86">
        <v>9</v>
      </c>
      <c r="I14" s="86">
        <v>8</v>
      </c>
      <c r="J14" s="86"/>
      <c r="K14" s="86"/>
      <c r="L14" s="88"/>
      <c r="M14" s="89"/>
      <c r="N14" s="91"/>
      <c r="O14" s="91"/>
      <c r="P14" s="91"/>
      <c r="Q14" s="91"/>
      <c r="R14" s="91"/>
      <c r="S14" s="91"/>
      <c r="T14" s="93"/>
      <c r="U14" s="93"/>
      <c r="V14" s="39">
        <f t="shared" ref="V14:V23" si="4">IFERROR(TRUNC(AVERAGE(D14:U14),2),"")*70/100</f>
        <v>6.0620000000000003</v>
      </c>
      <c r="W14" s="39">
        <v>8</v>
      </c>
      <c r="X14" s="39"/>
      <c r="Y14" s="39">
        <f t="shared" si="1"/>
        <v>8</v>
      </c>
      <c r="Z14" s="39">
        <f t="shared" si="2"/>
        <v>2.4</v>
      </c>
      <c r="AA14" s="60">
        <f t="shared" si="3"/>
        <v>8.4600000000000009</v>
      </c>
      <c r="AQ14" s="73">
        <f t="shared" si="0"/>
        <v>8</v>
      </c>
    </row>
    <row r="15" spans="1:43" x14ac:dyDescent="0.25">
      <c r="A15" s="5">
        <v>4</v>
      </c>
      <c r="B15" s="99" t="str">
        <f>'[1]01_lista_jornada_anio_paralelo'!C9</f>
        <v>0851268029</v>
      </c>
      <c r="C15" s="98" t="str">
        <f>'[1]01_lista_jornada_anio_paralelo'!E9</f>
        <v>DE LA CRUZ DE LA CRUZ YAQUELIN YANELA</v>
      </c>
      <c r="D15" s="86">
        <v>10</v>
      </c>
      <c r="E15" s="86">
        <v>10</v>
      </c>
      <c r="F15" s="86">
        <v>10</v>
      </c>
      <c r="G15" s="86">
        <v>10</v>
      </c>
      <c r="H15" s="86">
        <v>10</v>
      </c>
      <c r="I15" s="86">
        <v>10</v>
      </c>
      <c r="J15" s="86"/>
      <c r="K15" s="86"/>
      <c r="L15" s="88"/>
      <c r="M15" s="89"/>
      <c r="N15" s="91"/>
      <c r="O15" s="91"/>
      <c r="P15" s="91"/>
      <c r="Q15" s="91"/>
      <c r="R15" s="91"/>
      <c r="S15" s="91"/>
      <c r="T15" s="93"/>
      <c r="U15" s="93"/>
      <c r="V15" s="39">
        <f t="shared" si="4"/>
        <v>7</v>
      </c>
      <c r="W15" s="39">
        <v>10</v>
      </c>
      <c r="X15" s="39"/>
      <c r="Y15" s="39">
        <f t="shared" si="1"/>
        <v>10</v>
      </c>
      <c r="Z15" s="39">
        <f t="shared" si="2"/>
        <v>3</v>
      </c>
      <c r="AA15" s="60">
        <f t="shared" si="3"/>
        <v>10</v>
      </c>
      <c r="AQ15" s="73">
        <f t="shared" si="0"/>
        <v>10</v>
      </c>
    </row>
    <row r="16" spans="1:43" x14ac:dyDescent="0.25">
      <c r="A16" s="5">
        <v>5</v>
      </c>
      <c r="B16" s="99" t="str">
        <f>'[1]01_lista_jornada_anio_paralelo'!C10</f>
        <v>0851575548</v>
      </c>
      <c r="C16" s="98" t="str">
        <f>'[1]01_lista_jornada_anio_paralelo'!E10</f>
        <v>DE LA CRUZ QUINTERO CALVINO LENIN</v>
      </c>
      <c r="D16" s="86">
        <v>9</v>
      </c>
      <c r="E16" s="86">
        <v>9</v>
      </c>
      <c r="F16" s="86">
        <v>9</v>
      </c>
      <c r="G16" s="86">
        <v>8</v>
      </c>
      <c r="H16" s="86">
        <v>9</v>
      </c>
      <c r="I16" s="86">
        <v>8</v>
      </c>
      <c r="J16" s="86"/>
      <c r="K16" s="86"/>
      <c r="L16" s="88"/>
      <c r="M16" s="89"/>
      <c r="N16" s="91"/>
      <c r="O16" s="91"/>
      <c r="P16" s="91"/>
      <c r="Q16" s="91"/>
      <c r="R16" s="91"/>
      <c r="S16" s="91"/>
      <c r="T16" s="93"/>
      <c r="U16" s="93"/>
      <c r="V16" s="39">
        <f t="shared" si="4"/>
        <v>6.0620000000000003</v>
      </c>
      <c r="W16" s="39">
        <v>9</v>
      </c>
      <c r="X16" s="39"/>
      <c r="Y16" s="39">
        <f t="shared" si="1"/>
        <v>9</v>
      </c>
      <c r="Z16" s="39">
        <f t="shared" si="2"/>
        <v>2.7</v>
      </c>
      <c r="AA16" s="60">
        <f t="shared" si="3"/>
        <v>8.76</v>
      </c>
      <c r="AQ16" s="73">
        <f t="shared" si="0"/>
        <v>9</v>
      </c>
    </row>
    <row r="17" spans="1:43" x14ac:dyDescent="0.25">
      <c r="A17" s="5">
        <v>6</v>
      </c>
      <c r="B17" s="99" t="str">
        <f>'[1]01_lista_jornada_anio_paralelo'!C11</f>
        <v>0851588830</v>
      </c>
      <c r="C17" s="98" t="str">
        <f>'[1]01_lista_jornada_anio_paralelo'!E11</f>
        <v>DE LA CRUZ QUINTERO YASILDA DAYANA</v>
      </c>
      <c r="D17" s="86">
        <v>10</v>
      </c>
      <c r="E17" s="86">
        <v>10</v>
      </c>
      <c r="F17" s="86">
        <v>10</v>
      </c>
      <c r="G17" s="86">
        <v>10</v>
      </c>
      <c r="H17" s="86">
        <v>10</v>
      </c>
      <c r="I17" s="86">
        <v>10</v>
      </c>
      <c r="J17" s="86"/>
      <c r="K17" s="86"/>
      <c r="L17" s="88"/>
      <c r="M17" s="89"/>
      <c r="N17" s="91"/>
      <c r="O17" s="91"/>
      <c r="P17" s="91"/>
      <c r="Q17" s="91"/>
      <c r="R17" s="91"/>
      <c r="S17" s="91"/>
      <c r="T17" s="93"/>
      <c r="U17" s="93"/>
      <c r="V17" s="39">
        <f t="shared" si="4"/>
        <v>7</v>
      </c>
      <c r="W17" s="39">
        <v>10</v>
      </c>
      <c r="X17" s="39"/>
      <c r="Y17" s="39">
        <f t="shared" si="1"/>
        <v>10</v>
      </c>
      <c r="Z17" s="39">
        <f t="shared" si="2"/>
        <v>3</v>
      </c>
      <c r="AA17" s="60">
        <f t="shared" si="3"/>
        <v>10</v>
      </c>
      <c r="AQ17" s="73">
        <f t="shared" si="0"/>
        <v>10</v>
      </c>
    </row>
    <row r="18" spans="1:43" x14ac:dyDescent="0.25">
      <c r="A18" s="5">
        <v>7</v>
      </c>
      <c r="B18" s="99" t="str">
        <f>'[1]01_lista_jornada_anio_paralelo'!C12</f>
        <v>0851121475</v>
      </c>
      <c r="C18" s="98" t="str">
        <f>'[1]01_lista_jornada_anio_paralelo'!E12</f>
        <v>PIANCHICHE CIMARRON DERON DYLAN</v>
      </c>
      <c r="D18" s="86"/>
      <c r="E18" s="86"/>
      <c r="F18" s="86"/>
      <c r="G18" s="86"/>
      <c r="H18" s="86"/>
      <c r="I18" s="86"/>
      <c r="J18" s="86"/>
      <c r="K18" s="86"/>
      <c r="L18" s="88"/>
      <c r="M18" s="89"/>
      <c r="N18" s="91"/>
      <c r="O18" s="91"/>
      <c r="P18" s="91"/>
      <c r="Q18" s="91"/>
      <c r="R18" s="91"/>
      <c r="S18" s="91"/>
      <c r="T18" s="93"/>
      <c r="U18" s="93"/>
      <c r="V18" s="39" t="e">
        <f t="shared" si="4"/>
        <v>#VALUE!</v>
      </c>
      <c r="W18" s="39"/>
      <c r="X18" s="39"/>
      <c r="Y18" s="39" t="e">
        <f t="shared" si="1"/>
        <v>#DIV/0!</v>
      </c>
      <c r="Z18" s="39" t="e">
        <f t="shared" si="2"/>
        <v>#DIV/0!</v>
      </c>
      <c r="AA18" s="60" t="str">
        <f t="shared" si="3"/>
        <v/>
      </c>
      <c r="AQ18" s="73" t="str">
        <f t="shared" si="0"/>
        <v/>
      </c>
    </row>
    <row r="19" spans="1:43" x14ac:dyDescent="0.25">
      <c r="A19" s="5">
        <v>8</v>
      </c>
      <c r="B19" s="99" t="str">
        <f>'[1]01_lista_jornada_anio_paralelo'!C13</f>
        <v>0851551861</v>
      </c>
      <c r="C19" s="98" t="str">
        <f>'[1]01_lista_jornada_anio_paralelo'!E13</f>
        <v>PIANCHICHE QUINTERO JONER OLIVER</v>
      </c>
      <c r="D19" s="86">
        <v>8</v>
      </c>
      <c r="E19" s="86">
        <v>8</v>
      </c>
      <c r="F19" s="86">
        <v>9</v>
      </c>
      <c r="G19" s="86">
        <v>9</v>
      </c>
      <c r="H19" s="86">
        <v>8</v>
      </c>
      <c r="I19" s="86">
        <v>8</v>
      </c>
      <c r="J19" s="86"/>
      <c r="K19" s="86"/>
      <c r="L19" s="88"/>
      <c r="M19" s="89"/>
      <c r="N19" s="91"/>
      <c r="O19" s="90"/>
      <c r="P19" s="91"/>
      <c r="Q19" s="91"/>
      <c r="R19" s="91"/>
      <c r="S19" s="91"/>
      <c r="T19" s="93"/>
      <c r="U19" s="93"/>
      <c r="V19" s="39">
        <f t="shared" si="4"/>
        <v>5.8310000000000004</v>
      </c>
      <c r="W19" s="39">
        <v>8</v>
      </c>
      <c r="X19" s="39"/>
      <c r="Y19" s="39">
        <f t="shared" si="1"/>
        <v>8</v>
      </c>
      <c r="Z19" s="39">
        <f t="shared" si="2"/>
        <v>2.4</v>
      </c>
      <c r="AA19" s="60">
        <f t="shared" si="3"/>
        <v>8.23</v>
      </c>
      <c r="AQ19" s="73">
        <f t="shared" si="0"/>
        <v>8</v>
      </c>
    </row>
    <row r="20" spans="1:43" x14ac:dyDescent="0.25">
      <c r="A20" s="5">
        <v>9</v>
      </c>
      <c r="B20" s="101" t="str">
        <f>'[1]01_lista_jornada_anio_paralelo'!C14</f>
        <v>1758257396</v>
      </c>
      <c r="C20" s="100" t="str">
        <f>'[1]01_lista_jornada_anio_paralelo'!E14</f>
        <v>PIANCHICHE QUINTERO KATHERIN SHERLY</v>
      </c>
      <c r="D20" s="86">
        <v>8</v>
      </c>
      <c r="E20" s="86">
        <v>7</v>
      </c>
      <c r="F20" s="86">
        <v>7</v>
      </c>
      <c r="G20" s="86">
        <v>7</v>
      </c>
      <c r="H20" s="86">
        <v>8</v>
      </c>
      <c r="I20" s="86">
        <v>7</v>
      </c>
      <c r="J20" s="86"/>
      <c r="K20" s="86"/>
      <c r="L20" s="88"/>
      <c r="M20" s="89"/>
      <c r="N20" s="91"/>
      <c r="O20" s="90"/>
      <c r="P20" s="91"/>
      <c r="Q20" s="91"/>
      <c r="R20" s="91"/>
      <c r="S20" s="91"/>
      <c r="T20" s="93"/>
      <c r="U20" s="93"/>
      <c r="V20" s="39">
        <f t="shared" si="4"/>
        <v>5.1310000000000002</v>
      </c>
      <c r="W20" s="39">
        <v>8</v>
      </c>
      <c r="X20" s="39"/>
      <c r="Y20" s="39">
        <f t="shared" si="1"/>
        <v>8</v>
      </c>
      <c r="Z20" s="39">
        <f t="shared" si="2"/>
        <v>2.4</v>
      </c>
      <c r="AA20" s="60">
        <f t="shared" si="3"/>
        <v>7.53</v>
      </c>
      <c r="AQ20" s="73">
        <f t="shared" si="0"/>
        <v>8</v>
      </c>
    </row>
    <row r="21" spans="1:43" x14ac:dyDescent="0.25">
      <c r="A21" s="5">
        <v>10</v>
      </c>
      <c r="B21" s="99" t="str">
        <f>'[1]01_lista_jornada_anio_paralelo'!C15</f>
        <v>1758257297</v>
      </c>
      <c r="C21" s="98" t="str">
        <f>'[1]01_lista_jornada_anio_paralelo'!E15</f>
        <v>PIANCHICHE QUINTERO WILI DARIO</v>
      </c>
      <c r="D21" s="86">
        <v>8</v>
      </c>
      <c r="E21" s="86">
        <v>10</v>
      </c>
      <c r="F21" s="86">
        <v>10</v>
      </c>
      <c r="G21" s="86">
        <v>10</v>
      </c>
      <c r="H21" s="86">
        <v>10</v>
      </c>
      <c r="I21" s="86">
        <v>10</v>
      </c>
      <c r="J21" s="86"/>
      <c r="K21" s="86"/>
      <c r="L21" s="88"/>
      <c r="M21" s="89"/>
      <c r="N21" s="91"/>
      <c r="O21" s="90"/>
      <c r="P21" s="91"/>
      <c r="Q21" s="91"/>
      <c r="R21" s="91"/>
      <c r="S21" s="91"/>
      <c r="T21" s="93"/>
      <c r="U21" s="93"/>
      <c r="V21" s="39">
        <f t="shared" si="4"/>
        <v>6.7620000000000005</v>
      </c>
      <c r="W21" s="39">
        <v>8</v>
      </c>
      <c r="X21" s="39"/>
      <c r="Y21" s="39">
        <f t="shared" si="1"/>
        <v>8</v>
      </c>
      <c r="Z21" s="39">
        <f t="shared" si="2"/>
        <v>2.4</v>
      </c>
      <c r="AA21" s="60">
        <f t="shared" si="3"/>
        <v>9.16</v>
      </c>
      <c r="AQ21" s="73">
        <f t="shared" si="0"/>
        <v>8</v>
      </c>
    </row>
    <row r="22" spans="1:43" x14ac:dyDescent="0.25">
      <c r="A22" s="5">
        <v>11</v>
      </c>
      <c r="B22" s="99" t="str">
        <f>'[1]01_lista_jornada_anio_paralelo'!C16</f>
        <v>0851457713</v>
      </c>
      <c r="C22" s="98" t="str">
        <f>'[1]01_lista_jornada_anio_paralelo'!E16</f>
        <v>SAN NICOLAS AÑAPA BRISNEY DAVIANA</v>
      </c>
      <c r="D22" s="86">
        <v>10</v>
      </c>
      <c r="E22" s="86">
        <v>10</v>
      </c>
      <c r="F22" s="86">
        <v>10</v>
      </c>
      <c r="G22" s="86">
        <v>10</v>
      </c>
      <c r="H22" s="86">
        <v>10</v>
      </c>
      <c r="I22" s="86">
        <v>10</v>
      </c>
      <c r="J22" s="86"/>
      <c r="K22" s="86"/>
      <c r="L22" s="88"/>
      <c r="M22" s="89"/>
      <c r="N22" s="91"/>
      <c r="O22" s="90"/>
      <c r="P22" s="91"/>
      <c r="Q22" s="91"/>
      <c r="R22" s="91"/>
      <c r="S22" s="91"/>
      <c r="T22" s="93"/>
      <c r="U22" s="93"/>
      <c r="V22" s="39">
        <f t="shared" si="4"/>
        <v>7</v>
      </c>
      <c r="W22" s="39">
        <v>10</v>
      </c>
      <c r="X22" s="39"/>
      <c r="Y22" s="39">
        <f t="shared" si="1"/>
        <v>10</v>
      </c>
      <c r="Z22" s="39">
        <f t="shared" si="2"/>
        <v>3</v>
      </c>
      <c r="AA22" s="60">
        <f t="shared" si="3"/>
        <v>10</v>
      </c>
      <c r="AQ22" s="73">
        <f t="shared" si="0"/>
        <v>10</v>
      </c>
    </row>
    <row r="23" spans="1:43" x14ac:dyDescent="0.25">
      <c r="A23" s="5">
        <v>12</v>
      </c>
      <c r="B23" s="99" t="str">
        <f>'[1]01_lista_jornada_anio_paralelo'!C17</f>
        <v>1756957666</v>
      </c>
      <c r="C23" s="98" t="str">
        <f>'[1]01_lista_jornada_anio_paralelo'!E17</f>
        <v>SANNICOLAS DE LA CRUZ BRITANY DAYANA</v>
      </c>
      <c r="D23" s="86">
        <v>10</v>
      </c>
      <c r="E23" s="86">
        <v>10</v>
      </c>
      <c r="F23" s="86">
        <v>10</v>
      </c>
      <c r="G23" s="86">
        <v>10</v>
      </c>
      <c r="H23" s="86">
        <v>10</v>
      </c>
      <c r="I23" s="86">
        <v>10</v>
      </c>
      <c r="J23" s="86"/>
      <c r="K23" s="86"/>
      <c r="L23" s="88"/>
      <c r="M23" s="89"/>
      <c r="N23" s="91"/>
      <c r="O23" s="90"/>
      <c r="P23" s="91"/>
      <c r="Q23" s="91"/>
      <c r="R23" s="91"/>
      <c r="S23" s="91"/>
      <c r="T23" s="93"/>
      <c r="U23" s="93"/>
      <c r="V23" s="39">
        <f t="shared" si="4"/>
        <v>7</v>
      </c>
      <c r="W23" s="39">
        <v>10</v>
      </c>
      <c r="X23" s="39"/>
      <c r="Y23" s="39">
        <f t="shared" si="1"/>
        <v>10</v>
      </c>
      <c r="Z23" s="39">
        <f t="shared" si="2"/>
        <v>3</v>
      </c>
      <c r="AA23" s="60">
        <f t="shared" si="3"/>
        <v>10</v>
      </c>
      <c r="AQ23" s="73">
        <f t="shared" si="0"/>
        <v>10</v>
      </c>
    </row>
    <row r="24" spans="1:43" x14ac:dyDescent="0.25">
      <c r="A24" s="5">
        <v>13</v>
      </c>
      <c r="B24" s="96"/>
      <c r="C24" s="6"/>
      <c r="D24" s="86"/>
      <c r="E24" s="86"/>
      <c r="F24" s="86"/>
      <c r="G24" s="86"/>
      <c r="H24" s="86"/>
      <c r="I24" s="86"/>
      <c r="J24" s="86"/>
      <c r="K24" s="86"/>
      <c r="L24" s="88"/>
      <c r="M24" s="89"/>
      <c r="N24" s="91"/>
      <c r="O24" s="90"/>
      <c r="P24" s="91"/>
      <c r="Q24" s="91"/>
      <c r="R24" s="91"/>
      <c r="S24" s="91"/>
      <c r="T24" s="93"/>
      <c r="U24" s="93"/>
      <c r="V24" s="39"/>
      <c r="W24" s="39"/>
      <c r="X24" s="39"/>
      <c r="Y24" s="39"/>
      <c r="Z24" s="39"/>
      <c r="AA24" s="60"/>
      <c r="AQ24" s="73">
        <f t="shared" si="0"/>
        <v>0</v>
      </c>
    </row>
    <row r="25" spans="1:43" x14ac:dyDescent="0.25">
      <c r="A25" s="5">
        <v>14</v>
      </c>
      <c r="B25" s="96"/>
      <c r="C25" s="6"/>
      <c r="D25" s="86"/>
      <c r="E25" s="86"/>
      <c r="F25" s="86"/>
      <c r="G25" s="86"/>
      <c r="H25" s="86"/>
      <c r="I25" s="86"/>
      <c r="J25" s="86"/>
      <c r="K25" s="86"/>
      <c r="L25" s="88"/>
      <c r="M25" s="89"/>
      <c r="N25" s="91"/>
      <c r="O25" s="90"/>
      <c r="P25" s="91"/>
      <c r="Q25" s="91"/>
      <c r="R25" s="91"/>
      <c r="S25" s="91"/>
      <c r="T25" s="93"/>
      <c r="U25" s="93"/>
      <c r="V25" s="39"/>
      <c r="W25" s="39"/>
      <c r="X25" s="39"/>
      <c r="Y25" s="39"/>
      <c r="Z25" s="39"/>
      <c r="AA25" s="60"/>
      <c r="AQ25" s="73">
        <f t="shared" si="0"/>
        <v>0</v>
      </c>
    </row>
    <row r="26" spans="1:43" x14ac:dyDescent="0.25">
      <c r="A26" s="5">
        <v>15</v>
      </c>
      <c r="B26" s="96"/>
      <c r="C26" s="6"/>
      <c r="D26" s="86"/>
      <c r="E26" s="86"/>
      <c r="F26" s="86"/>
      <c r="G26" s="86"/>
      <c r="H26" s="86"/>
      <c r="I26" s="86"/>
      <c r="J26" s="86"/>
      <c r="K26" s="86"/>
      <c r="L26" s="88"/>
      <c r="M26" s="89"/>
      <c r="N26" s="91"/>
      <c r="O26" s="90"/>
      <c r="P26" s="91"/>
      <c r="Q26" s="91"/>
      <c r="R26" s="91"/>
      <c r="S26" s="91"/>
      <c r="T26" s="93"/>
      <c r="U26" s="93"/>
      <c r="V26" s="39"/>
      <c r="W26" s="39"/>
      <c r="X26" s="39"/>
      <c r="Y26" s="39"/>
      <c r="Z26" s="39"/>
      <c r="AA26" s="60"/>
      <c r="AQ26" s="73">
        <f t="shared" si="0"/>
        <v>0</v>
      </c>
    </row>
    <row r="27" spans="1:43" x14ac:dyDescent="0.25">
      <c r="A27" s="5">
        <v>16</v>
      </c>
      <c r="B27" s="96"/>
      <c r="C27" s="6"/>
      <c r="D27" s="86"/>
      <c r="E27" s="86"/>
      <c r="F27" s="86"/>
      <c r="G27" s="86"/>
      <c r="H27" s="86"/>
      <c r="I27" s="86"/>
      <c r="J27" s="86"/>
      <c r="K27" s="86"/>
      <c r="L27" s="88"/>
      <c r="M27" s="89"/>
      <c r="N27" s="91"/>
      <c r="O27" s="90"/>
      <c r="P27" s="91"/>
      <c r="Q27" s="91"/>
      <c r="R27" s="91"/>
      <c r="S27" s="91"/>
      <c r="T27" s="93"/>
      <c r="U27" s="93"/>
      <c r="V27" s="39"/>
      <c r="W27" s="39"/>
      <c r="X27" s="39"/>
      <c r="Y27" s="39"/>
      <c r="Z27" s="39"/>
      <c r="AA27" s="60"/>
      <c r="AQ27" s="73">
        <f t="shared" si="0"/>
        <v>0</v>
      </c>
    </row>
    <row r="28" spans="1:43" x14ac:dyDescent="0.25">
      <c r="A28" s="5">
        <v>17</v>
      </c>
      <c r="B28" s="96"/>
      <c r="C28" s="6"/>
      <c r="D28" s="86"/>
      <c r="E28" s="86"/>
      <c r="F28" s="86"/>
      <c r="G28" s="86"/>
      <c r="H28" s="86"/>
      <c r="I28" s="86"/>
      <c r="J28" s="86"/>
      <c r="K28" s="86"/>
      <c r="L28" s="88"/>
      <c r="M28" s="89"/>
      <c r="N28" s="91"/>
      <c r="O28" s="90"/>
      <c r="P28" s="91"/>
      <c r="Q28" s="91"/>
      <c r="R28" s="91"/>
      <c r="S28" s="91"/>
      <c r="T28" s="93"/>
      <c r="U28" s="93"/>
      <c r="V28" s="39"/>
      <c r="W28" s="39"/>
      <c r="X28" s="39"/>
      <c r="Y28" s="39"/>
      <c r="Z28" s="39"/>
      <c r="AA28" s="60"/>
      <c r="AQ28" s="73">
        <f t="shared" si="0"/>
        <v>0</v>
      </c>
    </row>
    <row r="29" spans="1:43" x14ac:dyDescent="0.25">
      <c r="A29" s="5">
        <v>18</v>
      </c>
      <c r="B29" s="96"/>
      <c r="C29" s="6"/>
      <c r="D29" s="86"/>
      <c r="E29" s="86"/>
      <c r="F29" s="86"/>
      <c r="G29" s="86"/>
      <c r="H29" s="86"/>
      <c r="I29" s="86"/>
      <c r="J29" s="86"/>
      <c r="K29" s="86"/>
      <c r="L29" s="88"/>
      <c r="M29" s="89"/>
      <c r="N29" s="91"/>
      <c r="O29" s="90"/>
      <c r="P29" s="91"/>
      <c r="Q29" s="91"/>
      <c r="R29" s="91"/>
      <c r="S29" s="91"/>
      <c r="T29" s="93"/>
      <c r="U29" s="93"/>
      <c r="V29" s="39"/>
      <c r="W29" s="39"/>
      <c r="X29" s="39"/>
      <c r="Y29" s="39"/>
      <c r="Z29" s="39"/>
      <c r="AA29" s="60"/>
      <c r="AQ29" s="73">
        <f t="shared" si="0"/>
        <v>0</v>
      </c>
    </row>
    <row r="30" spans="1:43" x14ac:dyDescent="0.25">
      <c r="A30" s="5">
        <v>19</v>
      </c>
      <c r="B30" s="96"/>
      <c r="C30" s="6"/>
      <c r="D30" s="86"/>
      <c r="E30" s="86"/>
      <c r="F30" s="86"/>
      <c r="G30" s="86"/>
      <c r="H30" s="86"/>
      <c r="I30" s="86"/>
      <c r="J30" s="86"/>
      <c r="K30" s="86"/>
      <c r="L30" s="88"/>
      <c r="M30" s="89"/>
      <c r="N30" s="91"/>
      <c r="O30" s="90"/>
      <c r="P30" s="91"/>
      <c r="Q30" s="91"/>
      <c r="R30" s="91"/>
      <c r="S30" s="91"/>
      <c r="T30" s="93"/>
      <c r="U30" s="93"/>
      <c r="V30" s="39"/>
      <c r="W30" s="39"/>
      <c r="X30" s="39"/>
      <c r="Y30" s="39"/>
      <c r="Z30" s="39"/>
      <c r="AA30" s="60"/>
      <c r="AQ30" s="73">
        <f t="shared" si="0"/>
        <v>0</v>
      </c>
    </row>
    <row r="31" spans="1:43" x14ac:dyDescent="0.25">
      <c r="A31" s="5">
        <v>20</v>
      </c>
      <c r="B31" s="96"/>
      <c r="C31" s="6"/>
      <c r="D31" s="86"/>
      <c r="E31" s="86"/>
      <c r="F31" s="86"/>
      <c r="G31" s="86"/>
      <c r="H31" s="86"/>
      <c r="I31" s="86"/>
      <c r="J31" s="86"/>
      <c r="K31" s="86"/>
      <c r="L31" s="88"/>
      <c r="M31" s="89"/>
      <c r="N31" s="91"/>
      <c r="O31" s="90"/>
      <c r="P31" s="91"/>
      <c r="Q31" s="91"/>
      <c r="R31" s="91"/>
      <c r="S31" s="91"/>
      <c r="T31" s="93"/>
      <c r="U31" s="93"/>
      <c r="V31" s="39"/>
      <c r="W31" s="39"/>
      <c r="X31" s="39"/>
      <c r="Y31" s="39"/>
      <c r="Z31" s="39"/>
      <c r="AA31" s="60"/>
      <c r="AQ31" s="73">
        <f t="shared" si="0"/>
        <v>0</v>
      </c>
    </row>
    <row r="32" spans="1:43" x14ac:dyDescent="0.25">
      <c r="A32" s="5">
        <v>21</v>
      </c>
      <c r="B32" s="96"/>
      <c r="C32" s="6"/>
      <c r="D32" s="86"/>
      <c r="E32" s="86"/>
      <c r="F32" s="86"/>
      <c r="G32" s="86"/>
      <c r="H32" s="86"/>
      <c r="I32" s="86"/>
      <c r="J32" s="86"/>
      <c r="K32" s="86"/>
      <c r="L32" s="88"/>
      <c r="M32" s="89"/>
      <c r="N32" s="91"/>
      <c r="O32" s="90"/>
      <c r="P32" s="91"/>
      <c r="Q32" s="91"/>
      <c r="R32" s="91"/>
      <c r="S32" s="91"/>
      <c r="T32" s="93"/>
      <c r="U32" s="93"/>
      <c r="V32" s="39"/>
      <c r="W32" s="39"/>
      <c r="X32" s="39"/>
      <c r="Y32" s="39"/>
      <c r="Z32" s="39"/>
      <c r="AA32" s="60"/>
      <c r="AQ32" s="73">
        <f t="shared" si="0"/>
        <v>0</v>
      </c>
    </row>
    <row r="33" spans="1:43" x14ac:dyDescent="0.25">
      <c r="A33" s="5">
        <v>22</v>
      </c>
      <c r="B33" s="96"/>
      <c r="C33" s="6"/>
      <c r="D33" s="86"/>
      <c r="E33" s="86"/>
      <c r="F33" s="86"/>
      <c r="G33" s="86"/>
      <c r="H33" s="86"/>
      <c r="I33" s="86"/>
      <c r="J33" s="86"/>
      <c r="K33" s="86"/>
      <c r="L33" s="88"/>
      <c r="M33" s="89"/>
      <c r="N33" s="91"/>
      <c r="O33" s="90"/>
      <c r="P33" s="91"/>
      <c r="Q33" s="91"/>
      <c r="R33" s="91"/>
      <c r="S33" s="91"/>
      <c r="T33" s="93"/>
      <c r="U33" s="93"/>
      <c r="V33" s="39"/>
      <c r="W33" s="39"/>
      <c r="X33" s="39"/>
      <c r="Y33" s="39"/>
      <c r="Z33" s="39"/>
      <c r="AA33" s="60"/>
      <c r="AQ33" s="73">
        <f t="shared" si="0"/>
        <v>0</v>
      </c>
    </row>
    <row r="34" spans="1:43" x14ac:dyDescent="0.25">
      <c r="A34" s="5">
        <v>23</v>
      </c>
      <c r="B34" s="96"/>
      <c r="C34" s="6"/>
      <c r="D34" s="86"/>
      <c r="E34" s="86"/>
      <c r="F34" s="86"/>
      <c r="G34" s="86"/>
      <c r="H34" s="86"/>
      <c r="I34" s="86"/>
      <c r="J34" s="86"/>
      <c r="K34" s="86"/>
      <c r="L34" s="88"/>
      <c r="M34" s="89"/>
      <c r="N34" s="91"/>
      <c r="O34" s="90"/>
      <c r="P34" s="91"/>
      <c r="Q34" s="91"/>
      <c r="R34" s="91"/>
      <c r="S34" s="91"/>
      <c r="T34" s="93"/>
      <c r="U34" s="93"/>
      <c r="V34" s="39"/>
      <c r="W34" s="39"/>
      <c r="X34" s="39"/>
      <c r="Y34" s="39"/>
      <c r="Z34" s="39"/>
      <c r="AA34" s="60"/>
      <c r="AQ34" s="73">
        <f t="shared" si="0"/>
        <v>0</v>
      </c>
    </row>
    <row r="35" spans="1:43" x14ac:dyDescent="0.25">
      <c r="A35" s="5">
        <v>24</v>
      </c>
      <c r="B35" s="96"/>
      <c r="C35" s="6"/>
      <c r="D35" s="86"/>
      <c r="E35" s="86"/>
      <c r="F35" s="86"/>
      <c r="G35" s="86"/>
      <c r="H35" s="86"/>
      <c r="I35" s="86"/>
      <c r="J35" s="86"/>
      <c r="K35" s="86"/>
      <c r="L35" s="88"/>
      <c r="M35" s="89"/>
      <c r="N35" s="91"/>
      <c r="O35" s="90"/>
      <c r="P35" s="91"/>
      <c r="Q35" s="91"/>
      <c r="R35" s="91"/>
      <c r="S35" s="91"/>
      <c r="T35" s="93"/>
      <c r="U35" s="93"/>
      <c r="V35" s="39"/>
      <c r="W35" s="39"/>
      <c r="X35" s="39"/>
      <c r="Y35" s="39"/>
      <c r="Z35" s="39"/>
      <c r="AA35" s="60"/>
      <c r="AQ35" s="73">
        <f t="shared" si="0"/>
        <v>0</v>
      </c>
    </row>
    <row r="36" spans="1:43" x14ac:dyDescent="0.25">
      <c r="A36" s="5">
        <v>25</v>
      </c>
      <c r="B36" s="96"/>
      <c r="C36" s="6"/>
      <c r="D36" s="86"/>
      <c r="E36" s="86"/>
      <c r="F36" s="86"/>
      <c r="G36" s="86"/>
      <c r="H36" s="86"/>
      <c r="I36" s="86"/>
      <c r="J36" s="86"/>
      <c r="K36" s="86"/>
      <c r="L36" s="88"/>
      <c r="M36" s="89"/>
      <c r="N36" s="91"/>
      <c r="O36" s="90"/>
      <c r="P36" s="91"/>
      <c r="Q36" s="91"/>
      <c r="R36" s="91"/>
      <c r="S36" s="91"/>
      <c r="T36" s="93"/>
      <c r="U36" s="93"/>
      <c r="V36" s="39"/>
      <c r="W36" s="39"/>
      <c r="X36" s="39"/>
      <c r="Y36" s="39"/>
      <c r="Z36" s="39"/>
      <c r="AA36" s="60"/>
      <c r="AQ36" s="73">
        <f t="shared" si="0"/>
        <v>0</v>
      </c>
    </row>
    <row r="37" spans="1:43" x14ac:dyDescent="0.25">
      <c r="A37" s="5">
        <v>26</v>
      </c>
      <c r="B37" s="96"/>
      <c r="C37" s="6"/>
      <c r="D37" s="86"/>
      <c r="E37" s="86"/>
      <c r="F37" s="86"/>
      <c r="G37" s="86"/>
      <c r="H37" s="86"/>
      <c r="I37" s="86"/>
      <c r="J37" s="86"/>
      <c r="K37" s="86"/>
      <c r="L37" s="88"/>
      <c r="M37" s="89"/>
      <c r="N37" s="91"/>
      <c r="O37" s="90"/>
      <c r="P37" s="91"/>
      <c r="Q37" s="91"/>
      <c r="R37" s="91"/>
      <c r="S37" s="91"/>
      <c r="T37" s="93"/>
      <c r="U37" s="93"/>
      <c r="V37" s="39"/>
      <c r="W37" s="39"/>
      <c r="X37" s="39"/>
      <c r="Y37" s="39"/>
      <c r="Z37" s="39"/>
      <c r="AA37" s="60"/>
      <c r="AQ37" s="73">
        <f t="shared" si="0"/>
        <v>0</v>
      </c>
    </row>
  </sheetData>
  <mergeCells count="28">
    <mergeCell ref="R10:S10"/>
    <mergeCell ref="Z8:Z11"/>
    <mergeCell ref="D10:E10"/>
    <mergeCell ref="F10:G10"/>
    <mergeCell ref="H10:I10"/>
    <mergeCell ref="J10:K10"/>
    <mergeCell ref="L10:M10"/>
    <mergeCell ref="D8:S8"/>
    <mergeCell ref="Y8:Y11"/>
    <mergeCell ref="D9:K9"/>
    <mergeCell ref="W8:W11"/>
    <mergeCell ref="X8:X11"/>
    <mergeCell ref="H4:AA4"/>
    <mergeCell ref="A7:AA7"/>
    <mergeCell ref="A8:C10"/>
    <mergeCell ref="D4:F4"/>
    <mergeCell ref="A2:B2"/>
    <mergeCell ref="A3:B3"/>
    <mergeCell ref="A4:B4"/>
    <mergeCell ref="A6:AA6"/>
    <mergeCell ref="AA8:AA11"/>
    <mergeCell ref="V8:V11"/>
    <mergeCell ref="C2:AA2"/>
    <mergeCell ref="C3:AA3"/>
    <mergeCell ref="T8:U10"/>
    <mergeCell ref="L9:S9"/>
    <mergeCell ref="N10:O10"/>
    <mergeCell ref="P10:Q10"/>
  </mergeCells>
  <conditionalFormatting sqref="D24:K37 D12:E23 J12:K23">
    <cfRule type="cellIs" dxfId="13" priority="2" operator="lessThan">
      <formula>7</formula>
    </cfRule>
  </conditionalFormatting>
  <conditionalFormatting sqref="F12:I23">
    <cfRule type="cellIs" dxfId="12" priority="1" operator="lessThan">
      <formula>7</formula>
    </cfRule>
  </conditionalFormatting>
  <pageMargins left="0.19685039370078741" right="0.19685039370078741" top="0.19685039370078741" bottom="0.19685039370078741" header="0" footer="0"/>
  <pageSetup paperSize="9" scale="75" orientation="landscape" horizontalDpi="4294967292" verticalDpi="36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F2E"/>
  </sheetPr>
  <dimension ref="A1:K48"/>
  <sheetViews>
    <sheetView showGridLines="0" topLeftCell="A7" zoomScale="120" zoomScaleNormal="120" workbookViewId="0">
      <selection activeCell="D1" sqref="D1"/>
    </sheetView>
  </sheetViews>
  <sheetFormatPr baseColWidth="10" defaultRowHeight="15" x14ac:dyDescent="0.25"/>
  <cols>
    <col min="1" max="1" width="4.140625" customWidth="1"/>
    <col min="2" max="2" width="11.7109375" customWidth="1"/>
    <col min="3" max="3" width="40.7109375" customWidth="1"/>
    <col min="4" max="6" width="10.7109375" customWidth="1"/>
    <col min="7" max="7" width="2.7109375" customWidth="1"/>
    <col min="8" max="8" width="12.7109375" customWidth="1"/>
    <col min="9" max="9" width="10.7109375" customWidth="1"/>
    <col min="10" max="10" width="8.7109375" customWidth="1"/>
    <col min="11" max="11" width="4.7109375" customWidth="1"/>
    <col min="12" max="12" width="3.5703125" customWidth="1"/>
  </cols>
  <sheetData>
    <row r="1" spans="1:11" ht="82.5" customHeight="1" x14ac:dyDescent="0.25"/>
    <row r="2" spans="1:11" ht="21" customHeight="1" x14ac:dyDescent="0.25">
      <c r="A2" s="110" t="s">
        <v>10</v>
      </c>
      <c r="B2" s="110"/>
      <c r="C2" s="118" t="s">
        <v>71</v>
      </c>
      <c r="D2" s="118"/>
      <c r="E2" s="118"/>
      <c r="F2" s="118"/>
      <c r="G2" s="118"/>
      <c r="H2" s="118"/>
      <c r="I2" s="118"/>
      <c r="J2" s="118"/>
      <c r="K2" s="118"/>
    </row>
    <row r="3" spans="1:11" ht="21" customHeight="1" x14ac:dyDescent="0.25">
      <c r="A3" s="110" t="s">
        <v>11</v>
      </c>
      <c r="B3" s="110"/>
      <c r="C3" s="119" t="s">
        <v>76</v>
      </c>
      <c r="D3" s="119"/>
      <c r="E3" s="119"/>
      <c r="F3" s="119"/>
      <c r="G3" s="119"/>
      <c r="H3" s="119"/>
      <c r="I3" s="119"/>
      <c r="J3" s="119"/>
      <c r="K3" s="119"/>
    </row>
    <row r="4" spans="1:11" ht="21" customHeight="1" x14ac:dyDescent="0.25">
      <c r="A4" s="110" t="s">
        <v>40</v>
      </c>
      <c r="B4" s="110"/>
      <c r="C4" s="102" t="s">
        <v>77</v>
      </c>
      <c r="D4" s="61" t="s">
        <v>64</v>
      </c>
      <c r="E4" s="62" t="s">
        <v>70</v>
      </c>
      <c r="F4" s="151"/>
      <c r="G4" s="151"/>
      <c r="H4" s="151"/>
      <c r="I4" s="151"/>
      <c r="J4" s="151"/>
      <c r="K4" s="151"/>
    </row>
    <row r="5" spans="1:11" ht="7.5" customHeight="1" x14ac:dyDescent="0.25"/>
    <row r="6" spans="1:11" ht="30" customHeight="1" x14ac:dyDescent="0.25">
      <c r="A6" s="111" t="s">
        <v>65</v>
      </c>
      <c r="B6" s="111"/>
      <c r="C6" s="111"/>
      <c r="D6" s="111"/>
      <c r="E6" s="111"/>
      <c r="F6" s="111"/>
    </row>
    <row r="7" spans="1:11" ht="25.5" customHeight="1" x14ac:dyDescent="0.25">
      <c r="A7" s="104" t="s">
        <v>74</v>
      </c>
      <c r="B7" s="104"/>
      <c r="C7" s="104"/>
      <c r="D7" s="104"/>
      <c r="E7" s="104"/>
      <c r="F7" s="104"/>
    </row>
    <row r="8" spans="1:11" ht="15" customHeight="1" x14ac:dyDescent="0.25">
      <c r="A8" s="105" t="s">
        <v>1</v>
      </c>
      <c r="B8" s="105"/>
      <c r="C8" s="106"/>
      <c r="D8" s="142" t="s">
        <v>50</v>
      </c>
      <c r="E8" s="142" t="s">
        <v>52</v>
      </c>
      <c r="F8" s="148" t="s">
        <v>43</v>
      </c>
    </row>
    <row r="9" spans="1:11" ht="22.5" customHeight="1" x14ac:dyDescent="0.25">
      <c r="A9" s="107"/>
      <c r="B9" s="107"/>
      <c r="C9" s="108"/>
      <c r="D9" s="143"/>
      <c r="E9" s="143"/>
      <c r="F9" s="149"/>
      <c r="H9" s="145" t="s">
        <v>44</v>
      </c>
      <c r="I9" s="145"/>
      <c r="J9" s="145"/>
      <c r="K9" s="145"/>
    </row>
    <row r="10" spans="1:11" ht="16.5" customHeight="1" x14ac:dyDescent="0.25">
      <c r="A10" s="2" t="s">
        <v>3</v>
      </c>
      <c r="B10" s="2" t="s">
        <v>2</v>
      </c>
      <c r="C10" s="3" t="s">
        <v>0</v>
      </c>
      <c r="D10" s="144"/>
      <c r="E10" s="144"/>
      <c r="F10" s="150"/>
    </row>
    <row r="11" spans="1:11" ht="15" customHeight="1" x14ac:dyDescent="0.25">
      <c r="A11" s="75">
        <v>1</v>
      </c>
      <c r="B11" s="76" t="str">
        <f>'[2]01_lista_jornada_anio_paralelo'!D6</f>
        <v>0851920058</v>
      </c>
      <c r="C11" s="55" t="str">
        <f>[3]Agosto!B10</f>
        <v>AÑAPA AÑAPA SAIRON JOHAO</v>
      </c>
      <c r="D11" s="4">
        <f>'1ER TRIMESTRE'!V12</f>
        <v>7</v>
      </c>
      <c r="E11" s="4">
        <f>'1ER TRIMESTRE'!Z12</f>
        <v>3</v>
      </c>
      <c r="F11" s="74">
        <f>'1ER TRIMESTRE'!AA12</f>
        <v>10</v>
      </c>
      <c r="H11" s="147" t="s">
        <v>74</v>
      </c>
      <c r="I11" s="147"/>
      <c r="J11" s="147"/>
      <c r="K11" s="147"/>
    </row>
    <row r="12" spans="1:11" x14ac:dyDescent="0.25">
      <c r="A12" s="75">
        <v>2</v>
      </c>
      <c r="B12" s="76" t="str">
        <f>'[2]01_lista_jornada_anio_paralelo'!D7</f>
        <v>0851348904</v>
      </c>
      <c r="C12" s="55" t="str">
        <f>[3]Agosto!B11</f>
        <v>AÑAPA DE LA CRUZ GILBERT SANTIAGO</v>
      </c>
      <c r="D12" s="4">
        <f>'1ER TRIMESTRE'!V13</f>
        <v>7</v>
      </c>
      <c r="E12" s="4">
        <f>'1ER TRIMESTRE'!Z13</f>
        <v>3</v>
      </c>
      <c r="F12" s="74">
        <f>'1ER TRIMESTRE'!AA13</f>
        <v>10</v>
      </c>
      <c r="H12" s="68" t="s">
        <v>45</v>
      </c>
      <c r="I12" s="69" t="s">
        <v>46</v>
      </c>
      <c r="J12" s="146" t="s">
        <v>14</v>
      </c>
      <c r="K12" s="146"/>
    </row>
    <row r="13" spans="1:11" x14ac:dyDescent="0.25">
      <c r="A13" s="75">
        <v>3</v>
      </c>
      <c r="B13" s="76" t="str">
        <f>'[2]01_lista_jornada_anio_paralelo'!D8</f>
        <v>0851267625</v>
      </c>
      <c r="C13" s="55" t="str">
        <f>[3]Agosto!B12</f>
        <v>AÑAPA DE LA CRUZ JANDRI ULICE</v>
      </c>
      <c r="D13" s="4">
        <f>'1ER TRIMESTRE'!V14</f>
        <v>6.0620000000000003</v>
      </c>
      <c r="E13" s="4">
        <f>'1ER TRIMESTRE'!Z14</f>
        <v>2.4</v>
      </c>
      <c r="F13" s="74">
        <f>'1ER TRIMESTRE'!AA14</f>
        <v>8.4600000000000009</v>
      </c>
      <c r="H13" s="66" t="s">
        <v>54</v>
      </c>
      <c r="I13" s="77">
        <f>COUNTIF(F11:F39,"&gt;8,99")</f>
        <v>7</v>
      </c>
      <c r="J13" s="78">
        <f>(I13*100)/I17</f>
        <v>63.636363636363633</v>
      </c>
      <c r="K13" s="63" t="s">
        <v>14</v>
      </c>
    </row>
    <row r="14" spans="1:11" x14ac:dyDescent="0.25">
      <c r="A14" s="75">
        <v>4</v>
      </c>
      <c r="B14" s="76" t="str">
        <f>'[2]01_lista_jornada_anio_paralelo'!D9</f>
        <v>1757484652</v>
      </c>
      <c r="C14" s="55" t="str">
        <f>[3]Agosto!B13</f>
        <v>AÑAPA QUINTERO DENNER JOSTIN</v>
      </c>
      <c r="D14" s="4">
        <f>'1ER TRIMESTRE'!V15</f>
        <v>7</v>
      </c>
      <c r="E14" s="4">
        <f>'1ER TRIMESTRE'!Z15</f>
        <v>3</v>
      </c>
      <c r="F14" s="74">
        <f>'1ER TRIMESTRE'!AA15</f>
        <v>10</v>
      </c>
      <c r="H14" s="66" t="s">
        <v>55</v>
      </c>
      <c r="I14" s="77">
        <f>COUNTIF(F11:F39,"&gt;6,99")-I13</f>
        <v>4</v>
      </c>
      <c r="J14" s="79">
        <f>(I14*100)/I17</f>
        <v>36.363636363636367</v>
      </c>
      <c r="K14" s="64" t="s">
        <v>14</v>
      </c>
    </row>
    <row r="15" spans="1:11" x14ac:dyDescent="0.25">
      <c r="A15" s="75">
        <v>5</v>
      </c>
      <c r="B15" s="76" t="str">
        <f>'[2]01_lista_jornada_anio_paralelo'!D10</f>
        <v>0851427955</v>
      </c>
      <c r="C15" s="55" t="str">
        <f>[3]Agosto!B14</f>
        <v>CIMARRON DE LA CRUZ JAMILETH SAIDA</v>
      </c>
      <c r="D15" s="4">
        <f>'1ER TRIMESTRE'!V16</f>
        <v>6.0620000000000003</v>
      </c>
      <c r="E15" s="4">
        <f>'1ER TRIMESTRE'!Z16</f>
        <v>2.7</v>
      </c>
      <c r="F15" s="74">
        <f>'1ER TRIMESTRE'!AA16</f>
        <v>8.76</v>
      </c>
      <c r="H15" s="67" t="s">
        <v>56</v>
      </c>
      <c r="I15" s="77">
        <f>COUNTIF(F11:F39,"&gt;4")-I13-I14</f>
        <v>0</v>
      </c>
      <c r="J15" s="79">
        <f>(I15*100)/I17</f>
        <v>0</v>
      </c>
      <c r="K15" s="64" t="s">
        <v>14</v>
      </c>
    </row>
    <row r="16" spans="1:11" x14ac:dyDescent="0.25">
      <c r="A16" s="75">
        <v>6</v>
      </c>
      <c r="B16" s="76" t="str">
        <f>'[2]01_lista_jornada_anio_paralelo'!D11</f>
        <v>0851515122</v>
      </c>
      <c r="C16" s="55" t="str">
        <f>[3]Agosto!B15</f>
        <v>DE LA CRUZ CIMARRON JHONNY WUALBER</v>
      </c>
      <c r="D16" s="4">
        <f>'1ER TRIMESTRE'!V17</f>
        <v>7</v>
      </c>
      <c r="E16" s="4">
        <f>'1ER TRIMESTRE'!Z17</f>
        <v>3</v>
      </c>
      <c r="F16" s="74">
        <f>'1ER TRIMESTRE'!AA17</f>
        <v>10</v>
      </c>
      <c r="H16" s="66" t="s">
        <v>57</v>
      </c>
      <c r="I16" s="77">
        <f>COUNTIF(F11:F39,"&gt;0")-I13-I14-I15</f>
        <v>0</v>
      </c>
      <c r="J16" s="80">
        <f>(I16*100)/I17</f>
        <v>0</v>
      </c>
      <c r="K16" s="65" t="s">
        <v>14</v>
      </c>
    </row>
    <row r="17" spans="1:11" x14ac:dyDescent="0.25">
      <c r="A17" s="75">
        <v>7</v>
      </c>
      <c r="B17" s="76" t="str">
        <f>'[2]01_lista_jornada_anio_paralelo'!D12</f>
        <v>0851422535</v>
      </c>
      <c r="C17" s="55" t="str">
        <f>[3]Agosto!B16</f>
        <v>DE LA CRUZ DE LA CRUZ FERLIN REINALDO</v>
      </c>
      <c r="D17" s="4" t="e">
        <f>'1ER TRIMESTRE'!V18</f>
        <v>#VALUE!</v>
      </c>
      <c r="E17" s="4" t="e">
        <f>'1ER TRIMESTRE'!Z18</f>
        <v>#DIV/0!</v>
      </c>
      <c r="F17" s="74" t="str">
        <f>'1ER TRIMESTRE'!AA18</f>
        <v/>
      </c>
      <c r="H17" s="70" t="s">
        <v>27</v>
      </c>
      <c r="I17" s="81">
        <f>SUM(I13:I16)</f>
        <v>11</v>
      </c>
      <c r="J17" s="82">
        <f>SUM(J13:J16)</f>
        <v>100</v>
      </c>
      <c r="K17" s="71" t="s">
        <v>14</v>
      </c>
    </row>
    <row r="18" spans="1:11" x14ac:dyDescent="0.25">
      <c r="A18" s="75">
        <v>8</v>
      </c>
      <c r="B18" s="76" t="str">
        <f>'[2]01_lista_jornada_anio_paralelo'!D13</f>
        <v>0852156157</v>
      </c>
      <c r="C18" s="55" t="str">
        <f>[3]Agosto!B17</f>
        <v>DE LA CRUZ DELACRUZ HERSON EDISON</v>
      </c>
      <c r="D18" s="4">
        <f>'1ER TRIMESTRE'!V19</f>
        <v>5.8310000000000004</v>
      </c>
      <c r="E18" s="4">
        <f>'1ER TRIMESTRE'!Z19</f>
        <v>2.4</v>
      </c>
      <c r="F18" s="74">
        <f>'1ER TRIMESTRE'!AA19</f>
        <v>8.23</v>
      </c>
    </row>
    <row r="19" spans="1:11" x14ac:dyDescent="0.25">
      <c r="A19" s="75">
        <v>9</v>
      </c>
      <c r="B19" s="76" t="str">
        <f>'[2]01_lista_jornada_anio_paralelo'!D14</f>
        <v>1757685621</v>
      </c>
      <c r="C19" s="55" t="str">
        <f>[3]Agosto!B18</f>
        <v>DE LA CRUZ SAN NICOLAS GRISSELY ROXANA</v>
      </c>
      <c r="D19" s="4">
        <f>'1ER TRIMESTRE'!V20</f>
        <v>5.1310000000000002</v>
      </c>
      <c r="E19" s="4">
        <f>'1ER TRIMESTRE'!Z20</f>
        <v>2.4</v>
      </c>
      <c r="F19" s="74">
        <f>'1ER TRIMESTRE'!AA20</f>
        <v>7.53</v>
      </c>
    </row>
    <row r="20" spans="1:11" x14ac:dyDescent="0.25">
      <c r="A20" s="75">
        <v>10</v>
      </c>
      <c r="B20" s="76" t="str">
        <f>'[2]01_lista_jornada_anio_paralelo'!D15</f>
        <v>0851453993</v>
      </c>
      <c r="C20" s="55" t="str">
        <f>[3]Agosto!B19</f>
        <v>DE LA CRUZ TAPUYO NAICER ANDRAEL</v>
      </c>
      <c r="D20" s="4">
        <f>'1ER TRIMESTRE'!V21</f>
        <v>6.7620000000000005</v>
      </c>
      <c r="E20" s="4">
        <f>'1ER TRIMESTRE'!Z21</f>
        <v>2.4</v>
      </c>
      <c r="F20" s="74">
        <f>'1ER TRIMESTRE'!AA21</f>
        <v>9.16</v>
      </c>
    </row>
    <row r="21" spans="1:11" x14ac:dyDescent="0.25">
      <c r="A21" s="75">
        <v>11</v>
      </c>
      <c r="B21" s="76" t="str">
        <f>'[2]01_lista_jornada_anio_paralelo'!D16</f>
        <v>0851427641</v>
      </c>
      <c r="C21" s="55" t="str">
        <f>[3]Agosto!B20</f>
        <v>DE LA CRUZ TAPUYO ROXI ELBIA</v>
      </c>
      <c r="D21" s="4">
        <f>'1ER TRIMESTRE'!V22</f>
        <v>7</v>
      </c>
      <c r="E21" s="4">
        <f>'1ER TRIMESTRE'!Z22</f>
        <v>3</v>
      </c>
      <c r="F21" s="74">
        <f>'1ER TRIMESTRE'!AA22</f>
        <v>10</v>
      </c>
    </row>
    <row r="22" spans="1:11" x14ac:dyDescent="0.25">
      <c r="A22" s="75">
        <v>12</v>
      </c>
      <c r="B22" s="76" t="str">
        <f>'[2]01_lista_jornada_anio_paralelo'!D17</f>
        <v>0851427666</v>
      </c>
      <c r="C22" s="55" t="str">
        <f>[3]Agosto!B21</f>
        <v>TAPUYO DE LA CRUZ SILVIA KATHERINE</v>
      </c>
      <c r="D22" s="4">
        <f>'1ER TRIMESTRE'!V23</f>
        <v>7</v>
      </c>
      <c r="E22" s="4">
        <f>'1ER TRIMESTRE'!Z23</f>
        <v>3</v>
      </c>
      <c r="F22" s="74">
        <f>'1ER TRIMESTRE'!AA23</f>
        <v>10</v>
      </c>
    </row>
    <row r="23" spans="1:11" x14ac:dyDescent="0.25">
      <c r="A23" s="75">
        <v>13</v>
      </c>
      <c r="B23" s="76" t="str">
        <f>'[2]01_lista_jornada_anio_paralelo'!D18</f>
        <v>1758223646</v>
      </c>
      <c r="C23" s="55" t="str">
        <f>[3]Agosto!B22</f>
        <v>TAPUYO SAN NICOLAS ROONY JANDRY</v>
      </c>
      <c r="D23" s="4"/>
      <c r="E23" s="4"/>
      <c r="F23" s="74"/>
    </row>
    <row r="24" spans="1:11" x14ac:dyDescent="0.25">
      <c r="A24" s="75"/>
      <c r="B24" s="76"/>
      <c r="C24" s="55"/>
      <c r="D24" s="4"/>
      <c r="E24" s="4"/>
      <c r="F24" s="74"/>
    </row>
    <row r="25" spans="1:11" x14ac:dyDescent="0.25">
      <c r="A25" s="75"/>
      <c r="B25" s="76"/>
      <c r="C25" s="55"/>
      <c r="D25" s="4"/>
      <c r="E25" s="4"/>
      <c r="F25" s="74"/>
    </row>
    <row r="26" spans="1:11" x14ac:dyDescent="0.25">
      <c r="A26" s="75"/>
      <c r="B26" s="76"/>
      <c r="C26" s="55"/>
      <c r="D26" s="4"/>
      <c r="E26" s="4"/>
      <c r="F26" s="74"/>
    </row>
    <row r="27" spans="1:11" x14ac:dyDescent="0.25">
      <c r="A27" s="75"/>
      <c r="B27" s="76"/>
      <c r="C27" s="55"/>
      <c r="D27" s="4"/>
      <c r="E27" s="4"/>
      <c r="F27" s="74"/>
    </row>
    <row r="28" spans="1:11" x14ac:dyDescent="0.25">
      <c r="A28" s="75"/>
      <c r="B28" s="76"/>
      <c r="C28" s="55"/>
      <c r="D28" s="4"/>
      <c r="E28" s="4"/>
      <c r="F28" s="74"/>
    </row>
    <row r="29" spans="1:11" x14ac:dyDescent="0.25">
      <c r="A29" s="75"/>
      <c r="B29" s="76"/>
      <c r="C29" s="55"/>
      <c r="D29" s="4"/>
      <c r="E29" s="4"/>
      <c r="F29" s="74"/>
    </row>
    <row r="30" spans="1:11" x14ac:dyDescent="0.25">
      <c r="A30" s="75"/>
      <c r="B30" s="76"/>
      <c r="C30" s="55"/>
      <c r="D30" s="4"/>
      <c r="E30" s="4"/>
      <c r="F30" s="74"/>
    </row>
    <row r="31" spans="1:11" x14ac:dyDescent="0.25">
      <c r="A31" s="75"/>
      <c r="B31" s="76"/>
      <c r="C31" s="55"/>
      <c r="D31" s="4"/>
      <c r="E31" s="4"/>
      <c r="F31" s="74"/>
    </row>
    <row r="32" spans="1:11" x14ac:dyDescent="0.25">
      <c r="A32" s="75"/>
      <c r="B32" s="76"/>
      <c r="C32" s="55"/>
      <c r="D32" s="4"/>
      <c r="E32" s="4"/>
      <c r="F32" s="74"/>
    </row>
    <row r="33" spans="1:9" x14ac:dyDescent="0.25">
      <c r="A33" s="75"/>
      <c r="B33" s="76"/>
      <c r="C33" s="55"/>
      <c r="D33" s="4"/>
      <c r="E33" s="4"/>
      <c r="F33" s="74"/>
    </row>
    <row r="34" spans="1:9" x14ac:dyDescent="0.25">
      <c r="A34" s="75"/>
      <c r="B34" s="76"/>
      <c r="C34" s="55"/>
      <c r="D34" s="4"/>
      <c r="E34" s="4"/>
      <c r="F34" s="74"/>
    </row>
    <row r="35" spans="1:9" x14ac:dyDescent="0.25">
      <c r="A35" s="75"/>
      <c r="B35" s="76"/>
      <c r="C35" s="55"/>
      <c r="D35" s="4"/>
      <c r="E35" s="4"/>
      <c r="F35" s="74"/>
    </row>
    <row r="36" spans="1:9" x14ac:dyDescent="0.25">
      <c r="A36" s="75"/>
      <c r="B36" s="76"/>
      <c r="C36" s="55"/>
      <c r="D36" s="4"/>
      <c r="E36" s="4"/>
      <c r="F36" s="74"/>
    </row>
    <row r="37" spans="1:9" x14ac:dyDescent="0.25">
      <c r="A37" s="75"/>
      <c r="B37" s="76"/>
      <c r="C37" s="55"/>
      <c r="D37" s="4"/>
      <c r="E37" s="4"/>
      <c r="F37" s="74"/>
    </row>
    <row r="38" spans="1:9" x14ac:dyDescent="0.25">
      <c r="A38" s="75"/>
      <c r="B38" s="76"/>
      <c r="C38" s="55"/>
      <c r="D38" s="4"/>
      <c r="E38" s="4"/>
      <c r="F38" s="74"/>
    </row>
    <row r="39" spans="1:9" x14ac:dyDescent="0.25">
      <c r="A39" s="75"/>
      <c r="B39" s="76"/>
      <c r="C39" s="55"/>
      <c r="D39" s="4"/>
      <c r="E39" s="4"/>
      <c r="F39" s="74"/>
    </row>
    <row r="40" spans="1:9" x14ac:dyDescent="0.25">
      <c r="A40" s="72"/>
      <c r="B40" s="72"/>
      <c r="C40" s="72"/>
      <c r="D40" s="72"/>
      <c r="E40" s="72"/>
      <c r="F40" s="72"/>
    </row>
    <row r="41" spans="1:9" x14ac:dyDescent="0.25">
      <c r="A41" s="72"/>
      <c r="B41" s="72"/>
      <c r="C41" s="72"/>
      <c r="D41" s="72"/>
      <c r="E41" s="72"/>
      <c r="F41" s="72"/>
    </row>
    <row r="47" spans="1:9" x14ac:dyDescent="0.25">
      <c r="C47" s="13"/>
      <c r="F47" s="140"/>
      <c r="G47" s="140"/>
      <c r="H47" s="140"/>
      <c r="I47" s="140"/>
    </row>
    <row r="48" spans="1:9" x14ac:dyDescent="0.25">
      <c r="C48" s="8" t="s">
        <v>67</v>
      </c>
      <c r="F48" s="141" t="s">
        <v>66</v>
      </c>
      <c r="G48" s="141"/>
      <c r="H48" s="141"/>
      <c r="I48" s="141"/>
    </row>
  </sheetData>
  <mergeCells count="17">
    <mergeCell ref="A6:F6"/>
    <mergeCell ref="A7:F7"/>
    <mergeCell ref="A2:B2"/>
    <mergeCell ref="A3:B3"/>
    <mergeCell ref="A4:B4"/>
    <mergeCell ref="C2:K2"/>
    <mergeCell ref="C3:K3"/>
    <mergeCell ref="F4:K4"/>
    <mergeCell ref="F47:I47"/>
    <mergeCell ref="F48:I48"/>
    <mergeCell ref="D8:D10"/>
    <mergeCell ref="A8:C9"/>
    <mergeCell ref="H9:K9"/>
    <mergeCell ref="J12:K12"/>
    <mergeCell ref="H11:K11"/>
    <mergeCell ref="E8:E10"/>
    <mergeCell ref="F8:F10"/>
  </mergeCells>
  <pageMargins left="0.39370078740157483" right="0.19685039370078741" top="0.19685039370078741" bottom="0.19685039370078741" header="0" footer="0"/>
  <pageSetup paperSize="9" scale="70" orientation="portrait" horizontalDpi="4294967292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1F3E"/>
  </sheetPr>
  <dimension ref="A1:AN40"/>
  <sheetViews>
    <sheetView showGridLines="0" zoomScaleNormal="100" workbookViewId="0">
      <pane xSplit="3" topLeftCell="D1" activePane="topRight" state="frozen"/>
      <selection activeCell="A4" sqref="A4"/>
      <selection pane="topRight" activeCell="AD7" sqref="AD7"/>
    </sheetView>
  </sheetViews>
  <sheetFormatPr baseColWidth="10" defaultRowHeight="15" x14ac:dyDescent="0.25"/>
  <cols>
    <col min="1" max="1" width="4.140625" customWidth="1"/>
    <col min="2" max="2" width="11.7109375" customWidth="1"/>
    <col min="3" max="3" width="40.7109375" customWidth="1"/>
    <col min="4" max="20" width="4.85546875" customWidth="1"/>
    <col min="21" max="21" width="6.7109375" customWidth="1"/>
    <col min="22" max="26" width="5.7109375" customWidth="1"/>
    <col min="27" max="27" width="10.7109375" customWidth="1"/>
  </cols>
  <sheetData>
    <row r="1" spans="1:40" ht="82.5" customHeight="1" x14ac:dyDescent="0.25"/>
    <row r="2" spans="1:40" ht="21" customHeight="1" x14ac:dyDescent="0.25">
      <c r="A2" s="110" t="s">
        <v>10</v>
      </c>
      <c r="B2" s="110"/>
      <c r="C2" s="118" t="s">
        <v>72</v>
      </c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</row>
    <row r="3" spans="1:40" ht="21" customHeight="1" x14ac:dyDescent="0.25">
      <c r="A3" s="110" t="s">
        <v>11</v>
      </c>
      <c r="B3" s="110"/>
      <c r="C3" s="119" t="s">
        <v>76</v>
      </c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</row>
    <row r="4" spans="1:40" ht="21" customHeight="1" x14ac:dyDescent="0.25">
      <c r="A4" s="110" t="s">
        <v>40</v>
      </c>
      <c r="B4" s="110"/>
      <c r="C4" s="11" t="s">
        <v>77</v>
      </c>
      <c r="D4" s="109" t="s">
        <v>63</v>
      </c>
      <c r="E4" s="109"/>
      <c r="F4" s="109"/>
      <c r="G4" s="62" t="s">
        <v>70</v>
      </c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</row>
    <row r="5" spans="1:40" ht="7.5" customHeight="1" x14ac:dyDescent="0.25"/>
    <row r="6" spans="1:40" ht="27.75" customHeight="1" x14ac:dyDescent="0.25">
      <c r="A6" s="111" t="s">
        <v>5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</row>
    <row r="7" spans="1:40" ht="25.5" customHeight="1" x14ac:dyDescent="0.25">
      <c r="A7" s="104" t="s">
        <v>74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</row>
    <row r="8" spans="1:40" ht="20.25" customHeight="1" x14ac:dyDescent="0.25">
      <c r="A8" s="105" t="s">
        <v>1</v>
      </c>
      <c r="B8" s="105"/>
      <c r="C8" s="106"/>
      <c r="D8" s="132" t="s">
        <v>50</v>
      </c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20" t="s">
        <v>41</v>
      </c>
      <c r="U8" s="121"/>
      <c r="V8" s="115" t="s">
        <v>51</v>
      </c>
      <c r="W8" s="137" t="s">
        <v>61</v>
      </c>
      <c r="X8" s="137" t="s">
        <v>59</v>
      </c>
      <c r="Y8" s="133" t="s">
        <v>60</v>
      </c>
      <c r="Z8" s="128">
        <v>0.3</v>
      </c>
      <c r="AA8" s="112" t="s">
        <v>20</v>
      </c>
    </row>
    <row r="9" spans="1:40" ht="27" customHeight="1" x14ac:dyDescent="0.25">
      <c r="A9" s="105"/>
      <c r="B9" s="105"/>
      <c r="C9" s="106"/>
      <c r="D9" s="136" t="s">
        <v>48</v>
      </c>
      <c r="E9" s="136"/>
      <c r="F9" s="136"/>
      <c r="G9" s="136"/>
      <c r="H9" s="136"/>
      <c r="I9" s="136"/>
      <c r="J9" s="136"/>
      <c r="K9" s="136"/>
      <c r="L9" s="126" t="s">
        <v>49</v>
      </c>
      <c r="M9" s="126"/>
      <c r="N9" s="126"/>
      <c r="O9" s="126"/>
      <c r="P9" s="126"/>
      <c r="Q9" s="126"/>
      <c r="R9" s="126"/>
      <c r="S9" s="126"/>
      <c r="T9" s="122"/>
      <c r="U9" s="123"/>
      <c r="V9" s="116"/>
      <c r="W9" s="138"/>
      <c r="X9" s="138"/>
      <c r="Y9" s="134"/>
      <c r="Z9" s="129"/>
      <c r="AA9" s="113"/>
    </row>
    <row r="10" spans="1:40" ht="30" customHeight="1" x14ac:dyDescent="0.25">
      <c r="A10" s="107"/>
      <c r="B10" s="107"/>
      <c r="C10" s="108"/>
      <c r="D10" s="131" t="s">
        <v>28</v>
      </c>
      <c r="E10" s="131"/>
      <c r="F10" s="131" t="s">
        <v>29</v>
      </c>
      <c r="G10" s="131"/>
      <c r="H10" s="131" t="s">
        <v>30</v>
      </c>
      <c r="I10" s="131"/>
      <c r="J10" s="131" t="s">
        <v>31</v>
      </c>
      <c r="K10" s="131"/>
      <c r="L10" s="127" t="s">
        <v>31</v>
      </c>
      <c r="M10" s="127"/>
      <c r="N10" s="127" t="s">
        <v>34</v>
      </c>
      <c r="O10" s="127"/>
      <c r="P10" s="127" t="s">
        <v>4</v>
      </c>
      <c r="Q10" s="127"/>
      <c r="R10" s="127" t="s">
        <v>35</v>
      </c>
      <c r="S10" s="127"/>
      <c r="T10" s="124"/>
      <c r="U10" s="125"/>
      <c r="V10" s="116"/>
      <c r="W10" s="138"/>
      <c r="X10" s="138"/>
      <c r="Y10" s="134"/>
      <c r="Z10" s="129"/>
      <c r="AA10" s="113"/>
    </row>
    <row r="11" spans="1:40" ht="56.25" customHeight="1" x14ac:dyDescent="0.25">
      <c r="A11" s="2" t="s">
        <v>3</v>
      </c>
      <c r="B11" s="2" t="s">
        <v>2</v>
      </c>
      <c r="C11" s="3" t="s">
        <v>0</v>
      </c>
      <c r="D11" s="84" t="s">
        <v>32</v>
      </c>
      <c r="E11" s="84" t="s">
        <v>33</v>
      </c>
      <c r="F11" s="84" t="s">
        <v>32</v>
      </c>
      <c r="G11" s="84" t="s">
        <v>33</v>
      </c>
      <c r="H11" s="84" t="s">
        <v>32</v>
      </c>
      <c r="I11" s="84" t="s">
        <v>33</v>
      </c>
      <c r="J11" s="84" t="s">
        <v>32</v>
      </c>
      <c r="K11" s="84" t="s">
        <v>33</v>
      </c>
      <c r="L11" s="87" t="s">
        <v>32</v>
      </c>
      <c r="M11" s="87" t="s">
        <v>33</v>
      </c>
      <c r="N11" s="87" t="s">
        <v>32</v>
      </c>
      <c r="O11" s="87" t="s">
        <v>33</v>
      </c>
      <c r="P11" s="87" t="s">
        <v>32</v>
      </c>
      <c r="Q11" s="87" t="s">
        <v>33</v>
      </c>
      <c r="R11" s="87" t="s">
        <v>32</v>
      </c>
      <c r="S11" s="87" t="s">
        <v>33</v>
      </c>
      <c r="T11" s="44"/>
      <c r="U11" s="44"/>
      <c r="V11" s="117"/>
      <c r="W11" s="139"/>
      <c r="X11" s="139"/>
      <c r="Y11" s="135"/>
      <c r="Z11" s="130"/>
      <c r="AA11" s="114"/>
    </row>
    <row r="12" spans="1:40" ht="15" customHeight="1" x14ac:dyDescent="0.25">
      <c r="A12" s="5">
        <v>1</v>
      </c>
      <c r="B12" s="76" t="str">
        <f>'[2]01_lista_jornada_anio_paralelo'!D6</f>
        <v>0851920058</v>
      </c>
      <c r="C12" s="55" t="str">
        <f>[3]Agosto!B10</f>
        <v>AÑAPA AÑAPA SAIRON JOHAO</v>
      </c>
      <c r="D12" s="85"/>
      <c r="E12" s="85"/>
      <c r="F12" s="85"/>
      <c r="G12" s="85"/>
      <c r="H12" s="85"/>
      <c r="I12" s="85"/>
      <c r="J12" s="85"/>
      <c r="K12" s="85"/>
      <c r="L12" s="88"/>
      <c r="M12" s="89"/>
      <c r="N12" s="89"/>
      <c r="O12" s="89"/>
      <c r="P12" s="89"/>
      <c r="Q12" s="89"/>
      <c r="R12" s="89"/>
      <c r="S12" s="89"/>
      <c r="T12" s="92"/>
      <c r="U12" s="92"/>
      <c r="V12" s="39" t="e">
        <f>IFERROR(TRUNC(AVERAGE(D12:U12),2),"")*70/100</f>
        <v>#VALUE!</v>
      </c>
      <c r="W12" s="39"/>
      <c r="X12" s="39"/>
      <c r="Y12" s="39" t="e">
        <f>AVERAGE(W12:X12)</f>
        <v>#DIV/0!</v>
      </c>
      <c r="Z12" s="39" t="e">
        <f>Y12*30/100</f>
        <v>#DIV/0!</v>
      </c>
      <c r="AA12" s="60" t="str">
        <f>IFERROR(TRUNC(SUM(V12+Z12),2),"")</f>
        <v/>
      </c>
      <c r="AN12" s="73" t="str">
        <f>IFERROR(TRUNC(SUM(#REF!+T12),2),"")</f>
        <v/>
      </c>
    </row>
    <row r="13" spans="1:40" x14ac:dyDescent="0.25">
      <c r="A13" s="5">
        <v>2</v>
      </c>
      <c r="B13" s="76" t="str">
        <f>'[2]01_lista_jornada_anio_paralelo'!D7</f>
        <v>0851348904</v>
      </c>
      <c r="C13" s="55" t="str">
        <f>[3]Agosto!B11</f>
        <v>AÑAPA DE LA CRUZ GILBERT SANTIAGO</v>
      </c>
      <c r="D13" s="86"/>
      <c r="E13" s="86"/>
      <c r="F13" s="86"/>
      <c r="G13" s="86"/>
      <c r="H13" s="86"/>
      <c r="I13" s="86"/>
      <c r="J13" s="86"/>
      <c r="K13" s="86"/>
      <c r="L13" s="90"/>
      <c r="M13" s="90"/>
      <c r="N13" s="90"/>
      <c r="O13" s="90"/>
      <c r="P13" s="90"/>
      <c r="Q13" s="90"/>
      <c r="R13" s="90"/>
      <c r="S13" s="90"/>
      <c r="T13" s="93"/>
      <c r="U13" s="93"/>
      <c r="V13" s="39" t="e">
        <f t="shared" ref="V13:V23" si="0">IFERROR(TRUNC(AVERAGE(D13:U13),2),"")*70/100</f>
        <v>#VALUE!</v>
      </c>
      <c r="W13" s="39"/>
      <c r="X13" s="39"/>
      <c r="Y13" s="39" t="e">
        <f t="shared" ref="Y13:Y23" si="1">AVERAGE(W13:X13)</f>
        <v>#DIV/0!</v>
      </c>
      <c r="Z13" s="39" t="e">
        <f t="shared" ref="Z13:Z23" si="2">Y13*30/100</f>
        <v>#DIV/0!</v>
      </c>
      <c r="AA13" s="60" t="str">
        <f t="shared" ref="AA13:AA23" si="3">IFERROR(TRUNC(SUM(V13+Z13),2),"")</f>
        <v/>
      </c>
      <c r="AN13" s="73" t="str">
        <f>IFERROR(TRUNC(SUM(#REF!+T13),2),"")</f>
        <v/>
      </c>
    </row>
    <row r="14" spans="1:40" x14ac:dyDescent="0.25">
      <c r="A14" s="5">
        <v>3</v>
      </c>
      <c r="B14" s="76" t="str">
        <f>'[2]01_lista_jornada_anio_paralelo'!D8</f>
        <v>0851267625</v>
      </c>
      <c r="C14" s="55" t="str">
        <f>[3]Agosto!B12</f>
        <v>AÑAPA DE LA CRUZ JANDRI ULICE</v>
      </c>
      <c r="D14" s="86"/>
      <c r="E14" s="86"/>
      <c r="F14" s="86"/>
      <c r="G14" s="86"/>
      <c r="H14" s="86"/>
      <c r="I14" s="86"/>
      <c r="J14" s="86"/>
      <c r="K14" s="86"/>
      <c r="L14" s="88"/>
      <c r="M14" s="89"/>
      <c r="N14" s="91"/>
      <c r="O14" s="91"/>
      <c r="P14" s="91"/>
      <c r="Q14" s="91"/>
      <c r="R14" s="91"/>
      <c r="S14" s="91"/>
      <c r="T14" s="93"/>
      <c r="U14" s="93"/>
      <c r="V14" s="39" t="e">
        <f t="shared" si="0"/>
        <v>#VALUE!</v>
      </c>
      <c r="W14" s="39"/>
      <c r="X14" s="39"/>
      <c r="Y14" s="39" t="e">
        <f t="shared" si="1"/>
        <v>#DIV/0!</v>
      </c>
      <c r="Z14" s="39" t="e">
        <f t="shared" si="2"/>
        <v>#DIV/0!</v>
      </c>
      <c r="AA14" s="60" t="str">
        <f t="shared" si="3"/>
        <v/>
      </c>
      <c r="AN14" s="73" t="str">
        <f>IFERROR(TRUNC(SUM(#REF!+T14),2),"")</f>
        <v/>
      </c>
    </row>
    <row r="15" spans="1:40" x14ac:dyDescent="0.25">
      <c r="A15" s="5">
        <v>4</v>
      </c>
      <c r="B15" s="76" t="str">
        <f>'[2]01_lista_jornada_anio_paralelo'!D9</f>
        <v>1757484652</v>
      </c>
      <c r="C15" s="55" t="str">
        <f>[3]Agosto!B13</f>
        <v>AÑAPA QUINTERO DENNER JOSTIN</v>
      </c>
      <c r="D15" s="86"/>
      <c r="E15" s="86"/>
      <c r="F15" s="86"/>
      <c r="G15" s="86"/>
      <c r="H15" s="86"/>
      <c r="I15" s="86"/>
      <c r="J15" s="86"/>
      <c r="K15" s="86"/>
      <c r="L15" s="88"/>
      <c r="M15" s="89"/>
      <c r="N15" s="91"/>
      <c r="O15" s="91"/>
      <c r="P15" s="91"/>
      <c r="Q15" s="91"/>
      <c r="R15" s="91"/>
      <c r="S15" s="91"/>
      <c r="T15" s="93"/>
      <c r="U15" s="93"/>
      <c r="V15" s="39" t="e">
        <f t="shared" si="0"/>
        <v>#VALUE!</v>
      </c>
      <c r="W15" s="39"/>
      <c r="X15" s="39"/>
      <c r="Y15" s="39" t="e">
        <f t="shared" si="1"/>
        <v>#DIV/0!</v>
      </c>
      <c r="Z15" s="39" t="e">
        <f t="shared" si="2"/>
        <v>#DIV/0!</v>
      </c>
      <c r="AA15" s="60" t="str">
        <f t="shared" si="3"/>
        <v/>
      </c>
      <c r="AN15" s="73" t="str">
        <f>IFERROR(TRUNC(SUM(#REF!+T15),2),"")</f>
        <v/>
      </c>
    </row>
    <row r="16" spans="1:40" x14ac:dyDescent="0.25">
      <c r="A16" s="5">
        <v>5</v>
      </c>
      <c r="B16" s="76" t="str">
        <f>'[2]01_lista_jornada_anio_paralelo'!D10</f>
        <v>0851427955</v>
      </c>
      <c r="C16" s="55" t="str">
        <f>[3]Agosto!B14</f>
        <v>CIMARRON DE LA CRUZ JAMILETH SAIDA</v>
      </c>
      <c r="D16" s="86"/>
      <c r="E16" s="86"/>
      <c r="F16" s="86"/>
      <c r="G16" s="86"/>
      <c r="H16" s="86"/>
      <c r="I16" s="86"/>
      <c r="J16" s="86"/>
      <c r="K16" s="86"/>
      <c r="L16" s="88"/>
      <c r="M16" s="89"/>
      <c r="N16" s="91"/>
      <c r="O16" s="91"/>
      <c r="P16" s="91"/>
      <c r="Q16" s="91"/>
      <c r="R16" s="91"/>
      <c r="S16" s="91"/>
      <c r="T16" s="93"/>
      <c r="U16" s="93"/>
      <c r="V16" s="39" t="e">
        <f t="shared" si="0"/>
        <v>#VALUE!</v>
      </c>
      <c r="W16" s="39"/>
      <c r="X16" s="39"/>
      <c r="Y16" s="39" t="e">
        <f t="shared" si="1"/>
        <v>#DIV/0!</v>
      </c>
      <c r="Z16" s="39" t="e">
        <f t="shared" si="2"/>
        <v>#DIV/0!</v>
      </c>
      <c r="AA16" s="60" t="str">
        <f t="shared" si="3"/>
        <v/>
      </c>
      <c r="AN16" s="73" t="str">
        <f>IFERROR(TRUNC(SUM(#REF!+T16),2),"")</f>
        <v/>
      </c>
    </row>
    <row r="17" spans="1:40" x14ac:dyDescent="0.25">
      <c r="A17" s="5">
        <v>6</v>
      </c>
      <c r="B17" s="76" t="str">
        <f>'[2]01_lista_jornada_anio_paralelo'!D11</f>
        <v>0851515122</v>
      </c>
      <c r="C17" s="55" t="str">
        <f>[3]Agosto!B15</f>
        <v>DE LA CRUZ CIMARRON JHONNY WUALBER</v>
      </c>
      <c r="D17" s="86"/>
      <c r="E17" s="86"/>
      <c r="F17" s="86"/>
      <c r="G17" s="86"/>
      <c r="H17" s="86"/>
      <c r="I17" s="86"/>
      <c r="J17" s="86"/>
      <c r="K17" s="86"/>
      <c r="L17" s="88"/>
      <c r="M17" s="89"/>
      <c r="N17" s="91"/>
      <c r="O17" s="91"/>
      <c r="P17" s="91"/>
      <c r="Q17" s="91"/>
      <c r="R17" s="91"/>
      <c r="S17" s="91"/>
      <c r="T17" s="93"/>
      <c r="U17" s="93"/>
      <c r="V17" s="39" t="e">
        <f t="shared" si="0"/>
        <v>#VALUE!</v>
      </c>
      <c r="W17" s="39"/>
      <c r="X17" s="39"/>
      <c r="Y17" s="39" t="e">
        <f t="shared" si="1"/>
        <v>#DIV/0!</v>
      </c>
      <c r="Z17" s="39" t="e">
        <f t="shared" si="2"/>
        <v>#DIV/0!</v>
      </c>
      <c r="AA17" s="60" t="str">
        <f t="shared" si="3"/>
        <v/>
      </c>
      <c r="AN17" s="73" t="str">
        <f>IFERROR(TRUNC(SUM(#REF!+T17),2),"")</f>
        <v/>
      </c>
    </row>
    <row r="18" spans="1:40" x14ac:dyDescent="0.25">
      <c r="A18" s="5">
        <v>7</v>
      </c>
      <c r="B18" s="76" t="str">
        <f>'[2]01_lista_jornada_anio_paralelo'!D12</f>
        <v>0851422535</v>
      </c>
      <c r="C18" s="55" t="str">
        <f>[3]Agosto!B16</f>
        <v>DE LA CRUZ DE LA CRUZ FERLIN REINALDO</v>
      </c>
      <c r="D18" s="86"/>
      <c r="E18" s="86"/>
      <c r="F18" s="86"/>
      <c r="G18" s="86"/>
      <c r="H18" s="86"/>
      <c r="I18" s="86"/>
      <c r="J18" s="86"/>
      <c r="K18" s="86"/>
      <c r="L18" s="88"/>
      <c r="M18" s="89"/>
      <c r="N18" s="91"/>
      <c r="O18" s="91"/>
      <c r="P18" s="91"/>
      <c r="Q18" s="91"/>
      <c r="R18" s="91"/>
      <c r="S18" s="91"/>
      <c r="T18" s="93"/>
      <c r="U18" s="93"/>
      <c r="V18" s="39" t="e">
        <f t="shared" si="0"/>
        <v>#VALUE!</v>
      </c>
      <c r="W18" s="39"/>
      <c r="X18" s="39"/>
      <c r="Y18" s="39" t="e">
        <f t="shared" si="1"/>
        <v>#DIV/0!</v>
      </c>
      <c r="Z18" s="39" t="e">
        <f t="shared" si="2"/>
        <v>#DIV/0!</v>
      </c>
      <c r="AA18" s="60" t="str">
        <f t="shared" si="3"/>
        <v/>
      </c>
      <c r="AN18" s="73" t="str">
        <f>IFERROR(TRUNC(SUM(#REF!+T18),2),"")</f>
        <v/>
      </c>
    </row>
    <row r="19" spans="1:40" x14ac:dyDescent="0.25">
      <c r="A19" s="5">
        <v>8</v>
      </c>
      <c r="B19" s="76" t="str">
        <f>'[2]01_lista_jornada_anio_paralelo'!D13</f>
        <v>0852156157</v>
      </c>
      <c r="C19" s="55" t="str">
        <f>[3]Agosto!B17</f>
        <v>DE LA CRUZ DELACRUZ HERSON EDISON</v>
      </c>
      <c r="D19" s="86"/>
      <c r="E19" s="86"/>
      <c r="F19" s="86"/>
      <c r="G19" s="86"/>
      <c r="H19" s="86"/>
      <c r="I19" s="86"/>
      <c r="J19" s="86"/>
      <c r="K19" s="86"/>
      <c r="L19" s="88"/>
      <c r="M19" s="89"/>
      <c r="N19" s="91"/>
      <c r="O19" s="90"/>
      <c r="P19" s="91"/>
      <c r="Q19" s="91"/>
      <c r="R19" s="91"/>
      <c r="S19" s="91"/>
      <c r="T19" s="93"/>
      <c r="U19" s="93"/>
      <c r="V19" s="39" t="e">
        <f t="shared" si="0"/>
        <v>#VALUE!</v>
      </c>
      <c r="W19" s="39"/>
      <c r="X19" s="39"/>
      <c r="Y19" s="39" t="e">
        <f t="shared" si="1"/>
        <v>#DIV/0!</v>
      </c>
      <c r="Z19" s="39" t="e">
        <f t="shared" si="2"/>
        <v>#DIV/0!</v>
      </c>
      <c r="AA19" s="60" t="str">
        <f t="shared" si="3"/>
        <v/>
      </c>
      <c r="AN19" s="73" t="str">
        <f>IFERROR(TRUNC(SUM(#REF!+T19),2),"")</f>
        <v/>
      </c>
    </row>
    <row r="20" spans="1:40" x14ac:dyDescent="0.25">
      <c r="A20" s="5">
        <v>9</v>
      </c>
      <c r="B20" s="76" t="str">
        <f>'[2]01_lista_jornada_anio_paralelo'!D14</f>
        <v>1757685621</v>
      </c>
      <c r="C20" s="55" t="str">
        <f>[3]Agosto!B18</f>
        <v>DE LA CRUZ SAN NICOLAS GRISSELY ROXANA</v>
      </c>
      <c r="D20" s="86"/>
      <c r="E20" s="86"/>
      <c r="F20" s="86"/>
      <c r="G20" s="86"/>
      <c r="H20" s="86"/>
      <c r="I20" s="86"/>
      <c r="J20" s="86"/>
      <c r="K20" s="86"/>
      <c r="L20" s="88"/>
      <c r="M20" s="89"/>
      <c r="N20" s="91"/>
      <c r="O20" s="90"/>
      <c r="P20" s="91"/>
      <c r="Q20" s="91"/>
      <c r="R20" s="91"/>
      <c r="S20" s="91"/>
      <c r="T20" s="93"/>
      <c r="U20" s="93"/>
      <c r="V20" s="39" t="e">
        <f t="shared" si="0"/>
        <v>#VALUE!</v>
      </c>
      <c r="W20" s="39"/>
      <c r="X20" s="39"/>
      <c r="Y20" s="39" t="e">
        <f t="shared" si="1"/>
        <v>#DIV/0!</v>
      </c>
      <c r="Z20" s="39" t="e">
        <f t="shared" si="2"/>
        <v>#DIV/0!</v>
      </c>
      <c r="AA20" s="60" t="str">
        <f t="shared" si="3"/>
        <v/>
      </c>
      <c r="AN20" s="73" t="str">
        <f>IFERROR(TRUNC(SUM(#REF!+T20),2),"")</f>
        <v/>
      </c>
    </row>
    <row r="21" spans="1:40" x14ac:dyDescent="0.25">
      <c r="A21" s="5">
        <v>10</v>
      </c>
      <c r="B21" s="76" t="str">
        <f>'[2]01_lista_jornada_anio_paralelo'!D15</f>
        <v>0851453993</v>
      </c>
      <c r="C21" s="55" t="str">
        <f>[3]Agosto!B19</f>
        <v>DE LA CRUZ TAPUYO NAICER ANDRAEL</v>
      </c>
      <c r="D21" s="86"/>
      <c r="E21" s="86"/>
      <c r="F21" s="86"/>
      <c r="G21" s="86"/>
      <c r="H21" s="86"/>
      <c r="I21" s="86"/>
      <c r="J21" s="86"/>
      <c r="K21" s="86"/>
      <c r="L21" s="88"/>
      <c r="M21" s="89"/>
      <c r="N21" s="91"/>
      <c r="O21" s="90"/>
      <c r="P21" s="91"/>
      <c r="Q21" s="91"/>
      <c r="R21" s="91"/>
      <c r="S21" s="91"/>
      <c r="T21" s="93"/>
      <c r="U21" s="93"/>
      <c r="V21" s="39" t="e">
        <f t="shared" si="0"/>
        <v>#VALUE!</v>
      </c>
      <c r="W21" s="39"/>
      <c r="X21" s="39"/>
      <c r="Y21" s="39" t="e">
        <f t="shared" si="1"/>
        <v>#DIV/0!</v>
      </c>
      <c r="Z21" s="39" t="e">
        <f t="shared" si="2"/>
        <v>#DIV/0!</v>
      </c>
      <c r="AA21" s="60" t="str">
        <f t="shared" si="3"/>
        <v/>
      </c>
      <c r="AN21" s="73" t="str">
        <f>IFERROR(TRUNC(SUM(#REF!+T21),2),"")</f>
        <v/>
      </c>
    </row>
    <row r="22" spans="1:40" x14ac:dyDescent="0.25">
      <c r="A22" s="5">
        <v>11</v>
      </c>
      <c r="B22" s="76" t="str">
        <f>'[2]01_lista_jornada_anio_paralelo'!D16</f>
        <v>0851427641</v>
      </c>
      <c r="C22" s="55" t="str">
        <f>[3]Agosto!B20</f>
        <v>DE LA CRUZ TAPUYO ROXI ELBIA</v>
      </c>
      <c r="D22" s="86"/>
      <c r="E22" s="86"/>
      <c r="F22" s="86"/>
      <c r="G22" s="86"/>
      <c r="H22" s="86"/>
      <c r="I22" s="86"/>
      <c r="J22" s="86"/>
      <c r="K22" s="86"/>
      <c r="L22" s="88"/>
      <c r="M22" s="89"/>
      <c r="N22" s="91"/>
      <c r="O22" s="90"/>
      <c r="P22" s="91"/>
      <c r="Q22" s="91"/>
      <c r="R22" s="91"/>
      <c r="S22" s="91"/>
      <c r="T22" s="93"/>
      <c r="U22" s="93"/>
      <c r="V22" s="39" t="e">
        <f t="shared" si="0"/>
        <v>#VALUE!</v>
      </c>
      <c r="W22" s="39"/>
      <c r="X22" s="39"/>
      <c r="Y22" s="39" t="e">
        <f t="shared" si="1"/>
        <v>#DIV/0!</v>
      </c>
      <c r="Z22" s="39" t="e">
        <f t="shared" si="2"/>
        <v>#DIV/0!</v>
      </c>
      <c r="AA22" s="60" t="str">
        <f t="shared" si="3"/>
        <v/>
      </c>
      <c r="AN22" s="73" t="str">
        <f>IFERROR(TRUNC(SUM(#REF!+T22),2),"")</f>
        <v/>
      </c>
    </row>
    <row r="23" spans="1:40" x14ac:dyDescent="0.25">
      <c r="A23" s="5">
        <v>12</v>
      </c>
      <c r="B23" s="76" t="str">
        <f>'[2]01_lista_jornada_anio_paralelo'!D17</f>
        <v>0851427666</v>
      </c>
      <c r="C23" s="55" t="str">
        <f>[3]Agosto!B21</f>
        <v>TAPUYO DE LA CRUZ SILVIA KATHERINE</v>
      </c>
      <c r="D23" s="86"/>
      <c r="E23" s="86"/>
      <c r="F23" s="86"/>
      <c r="G23" s="86"/>
      <c r="H23" s="86"/>
      <c r="I23" s="86"/>
      <c r="J23" s="86"/>
      <c r="K23" s="86"/>
      <c r="L23" s="88"/>
      <c r="M23" s="89"/>
      <c r="N23" s="91"/>
      <c r="O23" s="90"/>
      <c r="P23" s="91"/>
      <c r="Q23" s="91"/>
      <c r="R23" s="91"/>
      <c r="S23" s="91"/>
      <c r="T23" s="93"/>
      <c r="U23" s="93"/>
      <c r="V23" s="39" t="e">
        <f t="shared" si="0"/>
        <v>#VALUE!</v>
      </c>
      <c r="W23" s="39"/>
      <c r="X23" s="39"/>
      <c r="Y23" s="39" t="e">
        <f t="shared" si="1"/>
        <v>#DIV/0!</v>
      </c>
      <c r="Z23" s="39" t="e">
        <f t="shared" si="2"/>
        <v>#DIV/0!</v>
      </c>
      <c r="AA23" s="60" t="str">
        <f t="shared" si="3"/>
        <v/>
      </c>
      <c r="AN23" s="73" t="str">
        <f>IFERROR(TRUNC(SUM(#REF!+T23),2),"")</f>
        <v/>
      </c>
    </row>
    <row r="24" spans="1:40" x14ac:dyDescent="0.25">
      <c r="A24" s="5">
        <v>13</v>
      </c>
      <c r="B24" s="76" t="str">
        <f>'[2]01_lista_jornada_anio_paralelo'!D18</f>
        <v>1758223646</v>
      </c>
      <c r="C24" s="55" t="str">
        <f>[3]Agosto!B22</f>
        <v>TAPUYO SAN NICOLAS ROONY JANDRY</v>
      </c>
      <c r="D24" s="86"/>
      <c r="E24" s="86"/>
      <c r="F24" s="86"/>
      <c r="G24" s="86"/>
      <c r="H24" s="86"/>
      <c r="I24" s="86"/>
      <c r="J24" s="86"/>
      <c r="K24" s="86"/>
      <c r="L24" s="88"/>
      <c r="M24" s="89"/>
      <c r="N24" s="91"/>
      <c r="O24" s="90"/>
      <c r="P24" s="91"/>
      <c r="Q24" s="91"/>
      <c r="R24" s="91"/>
      <c r="S24" s="91"/>
      <c r="T24" s="93"/>
      <c r="U24" s="93"/>
      <c r="V24" s="39"/>
      <c r="W24" s="39"/>
      <c r="X24" s="39"/>
      <c r="Y24" s="39"/>
      <c r="Z24" s="39"/>
      <c r="AA24" s="60"/>
      <c r="AN24" s="73" t="str">
        <f>IFERROR(TRUNC(SUM(#REF!+T24),2),"")</f>
        <v/>
      </c>
    </row>
    <row r="25" spans="1:40" x14ac:dyDescent="0.25">
      <c r="A25" s="5">
        <v>14</v>
      </c>
      <c r="B25" s="76"/>
      <c r="C25" s="55"/>
      <c r="D25" s="86"/>
      <c r="E25" s="86"/>
      <c r="F25" s="86"/>
      <c r="G25" s="86"/>
      <c r="H25" s="86"/>
      <c r="I25" s="86"/>
      <c r="J25" s="86"/>
      <c r="K25" s="86"/>
      <c r="L25" s="88"/>
      <c r="M25" s="89"/>
      <c r="N25" s="91"/>
      <c r="O25" s="90"/>
      <c r="P25" s="91"/>
      <c r="Q25" s="91"/>
      <c r="R25" s="91"/>
      <c r="S25" s="91"/>
      <c r="T25" s="93"/>
      <c r="U25" s="93"/>
      <c r="V25" s="39"/>
      <c r="W25" s="39"/>
      <c r="X25" s="39"/>
      <c r="Y25" s="39"/>
      <c r="Z25" s="39"/>
      <c r="AA25" s="60"/>
      <c r="AN25" s="73" t="str">
        <f>IFERROR(TRUNC(SUM(#REF!+T25),2),"")</f>
        <v/>
      </c>
    </row>
    <row r="26" spans="1:40" x14ac:dyDescent="0.25">
      <c r="A26" s="5">
        <v>15</v>
      </c>
      <c r="B26" s="76"/>
      <c r="C26" s="55"/>
      <c r="D26" s="86"/>
      <c r="E26" s="86"/>
      <c r="F26" s="86"/>
      <c r="G26" s="86"/>
      <c r="H26" s="86"/>
      <c r="I26" s="86"/>
      <c r="J26" s="86"/>
      <c r="K26" s="86"/>
      <c r="L26" s="88"/>
      <c r="M26" s="89"/>
      <c r="N26" s="91"/>
      <c r="O26" s="90"/>
      <c r="P26" s="91"/>
      <c r="Q26" s="91"/>
      <c r="R26" s="91"/>
      <c r="S26" s="91"/>
      <c r="T26" s="93"/>
      <c r="U26" s="93"/>
      <c r="V26" s="39"/>
      <c r="W26" s="39"/>
      <c r="X26" s="39"/>
      <c r="Y26" s="39"/>
      <c r="Z26" s="39"/>
      <c r="AA26" s="60"/>
      <c r="AN26" s="73" t="str">
        <f>IFERROR(TRUNC(SUM(#REF!+T26),2),"")</f>
        <v/>
      </c>
    </row>
    <row r="27" spans="1:40" x14ac:dyDescent="0.25">
      <c r="A27" s="5">
        <v>16</v>
      </c>
      <c r="B27" s="76"/>
      <c r="C27" s="55"/>
      <c r="D27" s="86"/>
      <c r="E27" s="86"/>
      <c r="F27" s="86"/>
      <c r="G27" s="86"/>
      <c r="H27" s="86"/>
      <c r="I27" s="86"/>
      <c r="J27" s="86"/>
      <c r="K27" s="86"/>
      <c r="L27" s="88"/>
      <c r="M27" s="89"/>
      <c r="N27" s="91"/>
      <c r="O27" s="90"/>
      <c r="P27" s="91"/>
      <c r="Q27" s="91"/>
      <c r="R27" s="91"/>
      <c r="S27" s="91"/>
      <c r="T27" s="93"/>
      <c r="U27" s="93"/>
      <c r="V27" s="39"/>
      <c r="W27" s="39"/>
      <c r="X27" s="39"/>
      <c r="Y27" s="39"/>
      <c r="Z27" s="39"/>
      <c r="AA27" s="60"/>
      <c r="AN27" s="73" t="str">
        <f>IFERROR(TRUNC(SUM(#REF!+T27),2),"")</f>
        <v/>
      </c>
    </row>
    <row r="28" spans="1:40" x14ac:dyDescent="0.25">
      <c r="A28" s="5">
        <v>17</v>
      </c>
      <c r="B28" s="76"/>
      <c r="C28" s="55"/>
      <c r="D28" s="86"/>
      <c r="E28" s="86"/>
      <c r="F28" s="86"/>
      <c r="G28" s="86"/>
      <c r="H28" s="86"/>
      <c r="I28" s="86"/>
      <c r="J28" s="86"/>
      <c r="K28" s="86"/>
      <c r="L28" s="88"/>
      <c r="M28" s="89"/>
      <c r="N28" s="91"/>
      <c r="O28" s="90"/>
      <c r="P28" s="91"/>
      <c r="Q28" s="91"/>
      <c r="R28" s="91"/>
      <c r="S28" s="91"/>
      <c r="T28" s="93"/>
      <c r="U28" s="93"/>
      <c r="V28" s="39"/>
      <c r="W28" s="39"/>
      <c r="X28" s="39"/>
      <c r="Y28" s="39"/>
      <c r="Z28" s="39"/>
      <c r="AA28" s="60"/>
      <c r="AN28" s="73" t="str">
        <f>IFERROR(TRUNC(SUM(#REF!+T28),2),"")</f>
        <v/>
      </c>
    </row>
    <row r="29" spans="1:40" x14ac:dyDescent="0.25">
      <c r="A29" s="5">
        <v>18</v>
      </c>
      <c r="B29" s="76"/>
      <c r="C29" s="55"/>
      <c r="D29" s="86"/>
      <c r="E29" s="86"/>
      <c r="F29" s="86"/>
      <c r="G29" s="86"/>
      <c r="H29" s="86"/>
      <c r="I29" s="86"/>
      <c r="J29" s="86"/>
      <c r="K29" s="86"/>
      <c r="L29" s="88"/>
      <c r="M29" s="89"/>
      <c r="N29" s="91"/>
      <c r="O29" s="90"/>
      <c r="P29" s="91"/>
      <c r="Q29" s="91"/>
      <c r="R29" s="91"/>
      <c r="S29" s="91"/>
      <c r="T29" s="93"/>
      <c r="U29" s="93"/>
      <c r="V29" s="39"/>
      <c r="W29" s="39"/>
      <c r="X29" s="39"/>
      <c r="Y29" s="39"/>
      <c r="Z29" s="39"/>
      <c r="AA29" s="60"/>
      <c r="AN29" s="73" t="str">
        <f>IFERROR(TRUNC(SUM(#REF!+T29),2),"")</f>
        <v/>
      </c>
    </row>
    <row r="30" spans="1:40" x14ac:dyDescent="0.25">
      <c r="A30" s="5">
        <v>19</v>
      </c>
      <c r="B30" s="76"/>
      <c r="C30" s="55"/>
      <c r="D30" s="86"/>
      <c r="E30" s="86"/>
      <c r="F30" s="86"/>
      <c r="G30" s="86"/>
      <c r="H30" s="86"/>
      <c r="I30" s="86"/>
      <c r="J30" s="86"/>
      <c r="K30" s="86"/>
      <c r="L30" s="88"/>
      <c r="M30" s="89"/>
      <c r="N30" s="91"/>
      <c r="O30" s="90"/>
      <c r="P30" s="91"/>
      <c r="Q30" s="91"/>
      <c r="R30" s="91"/>
      <c r="S30" s="91"/>
      <c r="T30" s="93"/>
      <c r="U30" s="93"/>
      <c r="V30" s="39"/>
      <c r="W30" s="39"/>
      <c r="X30" s="39"/>
      <c r="Y30" s="39"/>
      <c r="Z30" s="39"/>
      <c r="AA30" s="60"/>
      <c r="AN30" s="73" t="str">
        <f>IFERROR(TRUNC(SUM(#REF!+T30),2),"")</f>
        <v/>
      </c>
    </row>
    <row r="31" spans="1:40" x14ac:dyDescent="0.25">
      <c r="A31" s="5">
        <v>20</v>
      </c>
      <c r="B31" s="76"/>
      <c r="C31" s="55"/>
      <c r="D31" s="86"/>
      <c r="E31" s="86"/>
      <c r="F31" s="86"/>
      <c r="G31" s="86"/>
      <c r="H31" s="86"/>
      <c r="I31" s="86"/>
      <c r="J31" s="86"/>
      <c r="K31" s="86"/>
      <c r="L31" s="88"/>
      <c r="M31" s="89"/>
      <c r="N31" s="91"/>
      <c r="O31" s="90"/>
      <c r="P31" s="91"/>
      <c r="Q31" s="91"/>
      <c r="R31" s="91"/>
      <c r="S31" s="91"/>
      <c r="T31" s="93"/>
      <c r="U31" s="93"/>
      <c r="V31" s="39"/>
      <c r="W31" s="39"/>
      <c r="X31" s="39"/>
      <c r="Y31" s="39"/>
      <c r="Z31" s="39"/>
      <c r="AA31" s="60"/>
      <c r="AN31" s="73" t="str">
        <f>IFERROR(TRUNC(SUM(#REF!+T31),2),"")</f>
        <v/>
      </c>
    </row>
    <row r="32" spans="1:40" x14ac:dyDescent="0.25">
      <c r="A32" s="5">
        <v>21</v>
      </c>
      <c r="B32" s="76"/>
      <c r="C32" s="55"/>
      <c r="D32" s="86"/>
      <c r="E32" s="86"/>
      <c r="F32" s="86"/>
      <c r="G32" s="86"/>
      <c r="H32" s="86"/>
      <c r="I32" s="86"/>
      <c r="J32" s="86"/>
      <c r="K32" s="86"/>
      <c r="L32" s="88"/>
      <c r="M32" s="89"/>
      <c r="N32" s="91"/>
      <c r="O32" s="90"/>
      <c r="P32" s="91"/>
      <c r="Q32" s="91"/>
      <c r="R32" s="91"/>
      <c r="S32" s="91"/>
      <c r="T32" s="93"/>
      <c r="U32" s="93"/>
      <c r="V32" s="39"/>
      <c r="W32" s="39"/>
      <c r="X32" s="39"/>
      <c r="Y32" s="39"/>
      <c r="Z32" s="39"/>
      <c r="AA32" s="60"/>
      <c r="AN32" s="73" t="str">
        <f>IFERROR(TRUNC(SUM(#REF!+T32),2),"")</f>
        <v/>
      </c>
    </row>
    <row r="33" spans="1:40" x14ac:dyDescent="0.25">
      <c r="A33" s="5">
        <v>22</v>
      </c>
      <c r="B33" s="76"/>
      <c r="C33" s="55"/>
      <c r="D33" s="86"/>
      <c r="E33" s="86"/>
      <c r="F33" s="86"/>
      <c r="G33" s="86"/>
      <c r="H33" s="86"/>
      <c r="I33" s="86"/>
      <c r="J33" s="86"/>
      <c r="K33" s="86"/>
      <c r="L33" s="88"/>
      <c r="M33" s="89"/>
      <c r="N33" s="91"/>
      <c r="O33" s="90"/>
      <c r="P33" s="91"/>
      <c r="Q33" s="91"/>
      <c r="R33" s="91"/>
      <c r="S33" s="91"/>
      <c r="T33" s="93"/>
      <c r="U33" s="93"/>
      <c r="V33" s="39"/>
      <c r="W33" s="39"/>
      <c r="X33" s="39"/>
      <c r="Y33" s="39"/>
      <c r="Z33" s="39"/>
      <c r="AA33" s="60"/>
      <c r="AN33" s="73" t="str">
        <f>IFERROR(TRUNC(SUM(#REF!+T33),2),"")</f>
        <v/>
      </c>
    </row>
    <row r="34" spans="1:40" x14ac:dyDescent="0.25">
      <c r="A34" s="5">
        <v>23</v>
      </c>
      <c r="B34" s="76"/>
      <c r="C34" s="55"/>
      <c r="D34" s="86"/>
      <c r="E34" s="86"/>
      <c r="F34" s="86"/>
      <c r="G34" s="86"/>
      <c r="H34" s="86"/>
      <c r="I34" s="86"/>
      <c r="J34" s="86"/>
      <c r="K34" s="86"/>
      <c r="L34" s="88"/>
      <c r="M34" s="89"/>
      <c r="N34" s="91"/>
      <c r="O34" s="90"/>
      <c r="P34" s="91"/>
      <c r="Q34" s="91"/>
      <c r="R34" s="91"/>
      <c r="S34" s="91"/>
      <c r="T34" s="93"/>
      <c r="U34" s="93"/>
      <c r="V34" s="39"/>
      <c r="W34" s="39"/>
      <c r="X34" s="39"/>
      <c r="Y34" s="39"/>
      <c r="Z34" s="39"/>
      <c r="AA34" s="60"/>
      <c r="AN34" s="73" t="str">
        <f>IFERROR(TRUNC(SUM(#REF!+T34),2),"")</f>
        <v/>
      </c>
    </row>
    <row r="35" spans="1:40" x14ac:dyDescent="0.25">
      <c r="A35" s="5">
        <v>24</v>
      </c>
      <c r="B35" s="76"/>
      <c r="C35" s="55"/>
      <c r="D35" s="86"/>
      <c r="E35" s="86"/>
      <c r="F35" s="86"/>
      <c r="G35" s="86"/>
      <c r="H35" s="86"/>
      <c r="I35" s="86"/>
      <c r="J35" s="86"/>
      <c r="K35" s="86"/>
      <c r="L35" s="88"/>
      <c r="M35" s="89"/>
      <c r="N35" s="91"/>
      <c r="O35" s="90"/>
      <c r="P35" s="91"/>
      <c r="Q35" s="91"/>
      <c r="R35" s="91"/>
      <c r="S35" s="91"/>
      <c r="T35" s="93"/>
      <c r="U35" s="93"/>
      <c r="V35" s="39"/>
      <c r="W35" s="39"/>
      <c r="X35" s="39"/>
      <c r="Y35" s="39"/>
      <c r="Z35" s="39"/>
      <c r="AA35" s="60"/>
      <c r="AN35" s="73" t="str">
        <f>IFERROR(TRUNC(SUM(#REF!+T35),2),"")</f>
        <v/>
      </c>
    </row>
    <row r="36" spans="1:40" x14ac:dyDescent="0.25">
      <c r="A36" s="5">
        <v>25</v>
      </c>
      <c r="B36" s="76"/>
      <c r="C36" s="55"/>
      <c r="D36" s="86"/>
      <c r="E36" s="86"/>
      <c r="F36" s="86"/>
      <c r="G36" s="86"/>
      <c r="H36" s="86"/>
      <c r="I36" s="86"/>
      <c r="J36" s="86"/>
      <c r="K36" s="86"/>
      <c r="L36" s="88"/>
      <c r="M36" s="89"/>
      <c r="N36" s="91"/>
      <c r="O36" s="90"/>
      <c r="P36" s="91"/>
      <c r="Q36" s="91"/>
      <c r="R36" s="91"/>
      <c r="S36" s="91"/>
      <c r="T36" s="93"/>
      <c r="U36" s="93"/>
      <c r="V36" s="39"/>
      <c r="W36" s="39"/>
      <c r="X36" s="39"/>
      <c r="Y36" s="39"/>
      <c r="Z36" s="39"/>
      <c r="AA36" s="60"/>
      <c r="AN36" s="73" t="str">
        <f>IFERROR(TRUNC(SUM(#REF!+T36),2),"")</f>
        <v/>
      </c>
    </row>
    <row r="37" spans="1:40" x14ac:dyDescent="0.25">
      <c r="A37" s="5">
        <v>26</v>
      </c>
      <c r="B37" s="76"/>
      <c r="C37" s="55"/>
      <c r="D37" s="86"/>
      <c r="E37" s="86"/>
      <c r="F37" s="86"/>
      <c r="G37" s="86"/>
      <c r="H37" s="86"/>
      <c r="I37" s="86"/>
      <c r="J37" s="86"/>
      <c r="K37" s="86"/>
      <c r="L37" s="88"/>
      <c r="M37" s="89"/>
      <c r="N37" s="91"/>
      <c r="O37" s="90"/>
      <c r="P37" s="91"/>
      <c r="Q37" s="91"/>
      <c r="R37" s="91"/>
      <c r="S37" s="91"/>
      <c r="T37" s="93"/>
      <c r="U37" s="93"/>
      <c r="V37" s="39"/>
      <c r="W37" s="39"/>
      <c r="X37" s="39"/>
      <c r="Y37" s="39"/>
      <c r="Z37" s="39"/>
      <c r="AA37" s="60"/>
      <c r="AN37" s="73" t="str">
        <f>IFERROR(TRUNC(SUM(#REF!+T37),2),"")</f>
        <v/>
      </c>
    </row>
    <row r="38" spans="1:40" x14ac:dyDescent="0.25">
      <c r="A38" s="5">
        <v>27</v>
      </c>
      <c r="B38" s="76"/>
      <c r="C38" s="55"/>
      <c r="D38" s="86"/>
      <c r="E38" s="86"/>
      <c r="F38" s="86"/>
      <c r="G38" s="86"/>
      <c r="H38" s="86"/>
      <c r="I38" s="86"/>
      <c r="J38" s="86"/>
      <c r="K38" s="86"/>
      <c r="L38" s="88"/>
      <c r="M38" s="89"/>
      <c r="N38" s="91"/>
      <c r="O38" s="90"/>
      <c r="P38" s="91"/>
      <c r="Q38" s="91"/>
      <c r="R38" s="91"/>
      <c r="S38" s="91"/>
      <c r="T38" s="93"/>
      <c r="U38" s="93"/>
      <c r="V38" s="39"/>
      <c r="W38" s="39"/>
      <c r="X38" s="39"/>
      <c r="Y38" s="39"/>
      <c r="Z38" s="39"/>
      <c r="AA38" s="60"/>
      <c r="AN38" s="73" t="str">
        <f>IFERROR(TRUNC(SUM(#REF!+T38),2),"")</f>
        <v/>
      </c>
    </row>
    <row r="39" spans="1:40" x14ac:dyDescent="0.25">
      <c r="A39" s="5">
        <v>28</v>
      </c>
      <c r="B39" s="76"/>
      <c r="C39" s="55"/>
      <c r="D39" s="86"/>
      <c r="E39" s="86"/>
      <c r="F39" s="86"/>
      <c r="G39" s="86"/>
      <c r="H39" s="86"/>
      <c r="I39" s="86"/>
      <c r="J39" s="86"/>
      <c r="K39" s="86"/>
      <c r="L39" s="88"/>
      <c r="M39" s="89"/>
      <c r="N39" s="91"/>
      <c r="O39" s="90"/>
      <c r="P39" s="91"/>
      <c r="Q39" s="91"/>
      <c r="R39" s="91"/>
      <c r="S39" s="91"/>
      <c r="T39" s="93"/>
      <c r="U39" s="93"/>
      <c r="V39" s="39"/>
      <c r="W39" s="39"/>
      <c r="X39" s="39"/>
      <c r="Y39" s="39"/>
      <c r="Z39" s="39"/>
      <c r="AA39" s="60"/>
      <c r="AN39" s="73" t="str">
        <f>IFERROR(TRUNC(SUM(#REF!+T39),2),"")</f>
        <v/>
      </c>
    </row>
    <row r="40" spans="1:40" x14ac:dyDescent="0.25">
      <c r="A40" s="5">
        <v>29</v>
      </c>
      <c r="B40" s="76"/>
      <c r="C40" s="55"/>
      <c r="D40" s="86"/>
      <c r="E40" s="86"/>
      <c r="F40" s="86"/>
      <c r="G40" s="86"/>
      <c r="H40" s="86"/>
      <c r="I40" s="86"/>
      <c r="J40" s="86"/>
      <c r="K40" s="86"/>
      <c r="L40" s="88"/>
      <c r="M40" s="89"/>
      <c r="N40" s="91"/>
      <c r="O40" s="90"/>
      <c r="P40" s="91"/>
      <c r="Q40" s="91"/>
      <c r="R40" s="91"/>
      <c r="S40" s="91"/>
      <c r="T40" s="93"/>
      <c r="U40" s="93"/>
      <c r="V40" s="39"/>
      <c r="W40" s="39"/>
      <c r="X40" s="39"/>
      <c r="Y40" s="39"/>
      <c r="Z40" s="39"/>
      <c r="AA40" s="60"/>
      <c r="AN40" s="73" t="str">
        <f>IFERROR(TRUNC(SUM(#REF!+T40),2),"")</f>
        <v/>
      </c>
    </row>
  </sheetData>
  <mergeCells count="28">
    <mergeCell ref="W8:W11"/>
    <mergeCell ref="X8:X11"/>
    <mergeCell ref="J10:K10"/>
    <mergeCell ref="L10:M10"/>
    <mergeCell ref="N10:O10"/>
    <mergeCell ref="A2:B2"/>
    <mergeCell ref="A3:B3"/>
    <mergeCell ref="A4:B4"/>
    <mergeCell ref="D4:F4"/>
    <mergeCell ref="C2:AA2"/>
    <mergeCell ref="C3:AA3"/>
    <mergeCell ref="H4:AA4"/>
    <mergeCell ref="AA8:AA11"/>
    <mergeCell ref="L9:S9"/>
    <mergeCell ref="A6:AA6"/>
    <mergeCell ref="A7:AA7"/>
    <mergeCell ref="R10:S10"/>
    <mergeCell ref="D8:S8"/>
    <mergeCell ref="T8:U10"/>
    <mergeCell ref="Z8:Z11"/>
    <mergeCell ref="A8:C10"/>
    <mergeCell ref="Y8:Y11"/>
    <mergeCell ref="V8:V11"/>
    <mergeCell ref="D9:K9"/>
    <mergeCell ref="D10:E10"/>
    <mergeCell ref="F10:G10"/>
    <mergeCell ref="H10:I10"/>
    <mergeCell ref="P10:Q10"/>
  </mergeCells>
  <conditionalFormatting sqref="D12:K12 D13:S13">
    <cfRule type="cellIs" dxfId="11" priority="18" operator="lessThan">
      <formula>7</formula>
    </cfRule>
  </conditionalFormatting>
  <conditionalFormatting sqref="D14:K40">
    <cfRule type="cellIs" dxfId="10" priority="1" operator="lessThan">
      <formula>7</formula>
    </cfRule>
  </conditionalFormatting>
  <pageMargins left="0.19685039370078741" right="0.19685039370078741" top="0.19685039370078741" bottom="0.19685039370078741" header="0" footer="0"/>
  <pageSetup paperSize="9" scale="75" orientation="landscape" horizontalDpi="4294967292" verticalDpi="36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2F2E"/>
  </sheetPr>
  <dimension ref="A1:K48"/>
  <sheetViews>
    <sheetView showGridLines="0" zoomScaleNormal="100" workbookViewId="0">
      <selection activeCell="P11" sqref="P11"/>
    </sheetView>
  </sheetViews>
  <sheetFormatPr baseColWidth="10" defaultRowHeight="15" x14ac:dyDescent="0.25"/>
  <cols>
    <col min="1" max="1" width="4.140625" customWidth="1"/>
    <col min="2" max="2" width="11.7109375" customWidth="1"/>
    <col min="3" max="3" width="40.7109375" customWidth="1"/>
    <col min="4" max="6" width="10.7109375" customWidth="1"/>
    <col min="7" max="7" width="2.7109375" customWidth="1"/>
    <col min="8" max="8" width="12.7109375" customWidth="1"/>
    <col min="9" max="9" width="10.7109375" customWidth="1"/>
    <col min="10" max="10" width="8.7109375" customWidth="1"/>
    <col min="11" max="11" width="4.7109375" customWidth="1"/>
    <col min="12" max="12" width="3.5703125" customWidth="1"/>
  </cols>
  <sheetData>
    <row r="1" spans="1:11" ht="82.5" customHeight="1" x14ac:dyDescent="0.25"/>
    <row r="2" spans="1:11" ht="21" customHeight="1" x14ac:dyDescent="0.25">
      <c r="A2" s="110" t="s">
        <v>10</v>
      </c>
      <c r="B2" s="110"/>
      <c r="C2" s="118" t="s">
        <v>72</v>
      </c>
      <c r="D2" s="118"/>
      <c r="E2" s="118"/>
      <c r="F2" s="118"/>
      <c r="G2" s="118"/>
      <c r="H2" s="118"/>
      <c r="I2" s="118"/>
      <c r="J2" s="118"/>
      <c r="K2" s="118"/>
    </row>
    <row r="3" spans="1:11" ht="21" customHeight="1" x14ac:dyDescent="0.25">
      <c r="A3" s="110" t="s">
        <v>11</v>
      </c>
      <c r="B3" s="110"/>
      <c r="C3" s="119" t="s">
        <v>76</v>
      </c>
      <c r="D3" s="119"/>
      <c r="E3" s="119"/>
      <c r="F3" s="119"/>
      <c r="G3" s="119"/>
      <c r="H3" s="119"/>
      <c r="I3" s="119"/>
      <c r="J3" s="119"/>
      <c r="K3" s="119"/>
    </row>
    <row r="4" spans="1:11" ht="21" customHeight="1" x14ac:dyDescent="0.25">
      <c r="A4" s="110" t="s">
        <v>40</v>
      </c>
      <c r="B4" s="110"/>
      <c r="C4" s="11" t="s">
        <v>77</v>
      </c>
      <c r="D4" s="61" t="s">
        <v>63</v>
      </c>
      <c r="E4" s="62" t="s">
        <v>70</v>
      </c>
      <c r="F4" s="153"/>
      <c r="G4" s="153"/>
      <c r="H4" s="153"/>
      <c r="I4" s="153"/>
      <c r="J4" s="153"/>
      <c r="K4" s="153"/>
    </row>
    <row r="5" spans="1:11" ht="7.5" customHeight="1" x14ac:dyDescent="0.25"/>
    <row r="6" spans="1:11" ht="30" customHeight="1" x14ac:dyDescent="0.25">
      <c r="A6" s="111" t="s">
        <v>5</v>
      </c>
      <c r="B6" s="111"/>
      <c r="C6" s="111"/>
      <c r="D6" s="111"/>
      <c r="E6" s="111"/>
      <c r="F6" s="111"/>
    </row>
    <row r="7" spans="1:11" ht="25.5" customHeight="1" x14ac:dyDescent="0.25">
      <c r="A7" s="104" t="s">
        <v>74</v>
      </c>
      <c r="B7" s="104"/>
      <c r="C7" s="104"/>
      <c r="D7" s="104"/>
      <c r="E7" s="104"/>
      <c r="F7" s="104"/>
    </row>
    <row r="8" spans="1:11" ht="15" customHeight="1" x14ac:dyDescent="0.25">
      <c r="A8" s="105" t="s">
        <v>1</v>
      </c>
      <c r="B8" s="105"/>
      <c r="C8" s="106"/>
      <c r="D8" s="142" t="s">
        <v>50</v>
      </c>
      <c r="E8" s="142" t="s">
        <v>52</v>
      </c>
      <c r="F8" s="148" t="s">
        <v>43</v>
      </c>
    </row>
    <row r="9" spans="1:11" ht="22.5" customHeight="1" x14ac:dyDescent="0.25">
      <c r="A9" s="107"/>
      <c r="B9" s="107"/>
      <c r="C9" s="108"/>
      <c r="D9" s="143"/>
      <c r="E9" s="143"/>
      <c r="F9" s="149"/>
      <c r="H9" s="145" t="s">
        <v>44</v>
      </c>
      <c r="I9" s="145"/>
      <c r="J9" s="145"/>
      <c r="K9" s="145"/>
    </row>
    <row r="10" spans="1:11" ht="16.5" customHeight="1" x14ac:dyDescent="0.25">
      <c r="A10" s="2" t="s">
        <v>3</v>
      </c>
      <c r="B10" s="2" t="s">
        <v>2</v>
      </c>
      <c r="C10" s="3" t="s">
        <v>0</v>
      </c>
      <c r="D10" s="144"/>
      <c r="E10" s="144"/>
      <c r="F10" s="152"/>
    </row>
    <row r="11" spans="1:11" ht="15" customHeight="1" x14ac:dyDescent="0.25">
      <c r="A11" s="75">
        <v>1</v>
      </c>
      <c r="B11" s="76" t="str">
        <f>'[2]01_lista_jornada_anio_paralelo'!D6</f>
        <v>0851920058</v>
      </c>
      <c r="C11" s="55" t="str">
        <f>[3]Agosto!B10</f>
        <v>AÑAPA AÑAPA SAIRON JOHAO</v>
      </c>
      <c r="D11" s="38" t="e">
        <f>'2DO TRIMESTRE'!V12</f>
        <v>#VALUE!</v>
      </c>
      <c r="E11" s="4" t="e">
        <f>'2DO TRIMESTRE'!Z12</f>
        <v>#DIV/0!</v>
      </c>
      <c r="F11" s="74" t="str">
        <f>'2DO TRIMESTRE'!AA12</f>
        <v/>
      </c>
      <c r="H11" s="147" t="s">
        <v>74</v>
      </c>
      <c r="I11" s="147"/>
      <c r="J11" s="147"/>
      <c r="K11" s="147"/>
    </row>
    <row r="12" spans="1:11" x14ac:dyDescent="0.25">
      <c r="A12" s="75">
        <v>2</v>
      </c>
      <c r="B12" s="76" t="str">
        <f>'[2]01_lista_jornada_anio_paralelo'!D7</f>
        <v>0851348904</v>
      </c>
      <c r="C12" s="55" t="str">
        <f>[3]Agosto!B11</f>
        <v>AÑAPA DE LA CRUZ GILBERT SANTIAGO</v>
      </c>
      <c r="D12" s="38" t="e">
        <f>'2DO TRIMESTRE'!V13</f>
        <v>#VALUE!</v>
      </c>
      <c r="E12" s="4" t="e">
        <f>'2DO TRIMESTRE'!Z13</f>
        <v>#DIV/0!</v>
      </c>
      <c r="F12" s="74" t="str">
        <f>'2DO TRIMESTRE'!AA13</f>
        <v/>
      </c>
      <c r="H12" s="68" t="s">
        <v>45</v>
      </c>
      <c r="I12" s="69" t="s">
        <v>46</v>
      </c>
      <c r="J12" s="146" t="s">
        <v>14</v>
      </c>
      <c r="K12" s="146"/>
    </row>
    <row r="13" spans="1:11" x14ac:dyDescent="0.25">
      <c r="A13" s="75">
        <v>3</v>
      </c>
      <c r="B13" s="76" t="str">
        <f>'[2]01_lista_jornada_anio_paralelo'!D8</f>
        <v>0851267625</v>
      </c>
      <c r="C13" s="55" t="str">
        <f>[3]Agosto!B12</f>
        <v>AÑAPA DE LA CRUZ JANDRI ULICE</v>
      </c>
      <c r="D13" s="38" t="e">
        <f>'2DO TRIMESTRE'!V14</f>
        <v>#VALUE!</v>
      </c>
      <c r="E13" s="4" t="e">
        <f>'2DO TRIMESTRE'!Z14</f>
        <v>#DIV/0!</v>
      </c>
      <c r="F13" s="74" t="str">
        <f>'2DO TRIMESTRE'!AA14</f>
        <v/>
      </c>
      <c r="H13" s="66" t="s">
        <v>54</v>
      </c>
      <c r="I13" s="77">
        <f>COUNTIF(F11:F39,"&gt;8,99")</f>
        <v>0</v>
      </c>
      <c r="J13" s="78" t="e">
        <f>(I13*100)/I17</f>
        <v>#DIV/0!</v>
      </c>
      <c r="K13" s="63" t="s">
        <v>14</v>
      </c>
    </row>
    <row r="14" spans="1:11" x14ac:dyDescent="0.25">
      <c r="A14" s="75">
        <v>4</v>
      </c>
      <c r="B14" s="76" t="str">
        <f>'[2]01_lista_jornada_anio_paralelo'!D9</f>
        <v>1757484652</v>
      </c>
      <c r="C14" s="55" t="str">
        <f>[3]Agosto!B13</f>
        <v>AÑAPA QUINTERO DENNER JOSTIN</v>
      </c>
      <c r="D14" s="38" t="e">
        <f>'2DO TRIMESTRE'!V15</f>
        <v>#VALUE!</v>
      </c>
      <c r="E14" s="4" t="e">
        <f>'2DO TRIMESTRE'!Z15</f>
        <v>#DIV/0!</v>
      </c>
      <c r="F14" s="74" t="str">
        <f>'2DO TRIMESTRE'!AA15</f>
        <v/>
      </c>
      <c r="H14" s="66" t="s">
        <v>55</v>
      </c>
      <c r="I14" s="77">
        <f>COUNTIF(F11:F39,"&gt;6,99")-I13</f>
        <v>0</v>
      </c>
      <c r="J14" s="79" t="e">
        <f>(I14*100)/I17</f>
        <v>#DIV/0!</v>
      </c>
      <c r="K14" s="64" t="s">
        <v>14</v>
      </c>
    </row>
    <row r="15" spans="1:11" x14ac:dyDescent="0.25">
      <c r="A15" s="75">
        <v>5</v>
      </c>
      <c r="B15" s="76" t="str">
        <f>'[2]01_lista_jornada_anio_paralelo'!D10</f>
        <v>0851427955</v>
      </c>
      <c r="C15" s="55" t="str">
        <f>[3]Agosto!B14</f>
        <v>CIMARRON DE LA CRUZ JAMILETH SAIDA</v>
      </c>
      <c r="D15" s="38" t="e">
        <f>'2DO TRIMESTRE'!V16</f>
        <v>#VALUE!</v>
      </c>
      <c r="E15" s="4" t="e">
        <f>'2DO TRIMESTRE'!Z16</f>
        <v>#DIV/0!</v>
      </c>
      <c r="F15" s="74" t="str">
        <f>'2DO TRIMESTRE'!AA16</f>
        <v/>
      </c>
      <c r="H15" s="67" t="s">
        <v>56</v>
      </c>
      <c r="I15" s="77">
        <f>COUNTIF(F11:F39,"&gt;4")-I13-I14</f>
        <v>0</v>
      </c>
      <c r="J15" s="79" t="e">
        <f>(I15*100)/I17</f>
        <v>#DIV/0!</v>
      </c>
      <c r="K15" s="64" t="s">
        <v>14</v>
      </c>
    </row>
    <row r="16" spans="1:11" x14ac:dyDescent="0.25">
      <c r="A16" s="75">
        <v>6</v>
      </c>
      <c r="B16" s="76" t="str">
        <f>'[2]01_lista_jornada_anio_paralelo'!D11</f>
        <v>0851515122</v>
      </c>
      <c r="C16" s="55" t="str">
        <f>[3]Agosto!B15</f>
        <v>DE LA CRUZ CIMARRON JHONNY WUALBER</v>
      </c>
      <c r="D16" s="38" t="e">
        <f>'2DO TRIMESTRE'!V17</f>
        <v>#VALUE!</v>
      </c>
      <c r="E16" s="4" t="e">
        <f>'2DO TRIMESTRE'!Z17</f>
        <v>#DIV/0!</v>
      </c>
      <c r="F16" s="74" t="str">
        <f>'2DO TRIMESTRE'!AA17</f>
        <v/>
      </c>
      <c r="H16" s="66" t="s">
        <v>57</v>
      </c>
      <c r="I16" s="77">
        <f>COUNTIF(F11:F39,"&gt;0")-I13-I14-I15</f>
        <v>0</v>
      </c>
      <c r="J16" s="80" t="e">
        <f>(I16*100)/I17</f>
        <v>#DIV/0!</v>
      </c>
      <c r="K16" s="65" t="s">
        <v>14</v>
      </c>
    </row>
    <row r="17" spans="1:11" x14ac:dyDescent="0.25">
      <c r="A17" s="75">
        <v>7</v>
      </c>
      <c r="B17" s="76" t="str">
        <f>'[2]01_lista_jornada_anio_paralelo'!D12</f>
        <v>0851422535</v>
      </c>
      <c r="C17" s="55" t="str">
        <f>[3]Agosto!B16</f>
        <v>DE LA CRUZ DE LA CRUZ FERLIN REINALDO</v>
      </c>
      <c r="D17" s="38" t="e">
        <f>'2DO TRIMESTRE'!V18</f>
        <v>#VALUE!</v>
      </c>
      <c r="E17" s="4" t="e">
        <f>'2DO TRIMESTRE'!Z18</f>
        <v>#DIV/0!</v>
      </c>
      <c r="F17" s="74" t="str">
        <f>'2DO TRIMESTRE'!AA18</f>
        <v/>
      </c>
      <c r="H17" s="70" t="s">
        <v>27</v>
      </c>
      <c r="I17" s="81">
        <f>SUM(I13:I16)</f>
        <v>0</v>
      </c>
      <c r="J17" s="82" t="e">
        <f>SUM(J13:J16)</f>
        <v>#DIV/0!</v>
      </c>
      <c r="K17" s="71" t="s">
        <v>14</v>
      </c>
    </row>
    <row r="18" spans="1:11" x14ac:dyDescent="0.25">
      <c r="A18" s="75">
        <v>8</v>
      </c>
      <c r="B18" s="76" t="str">
        <f>'[2]01_lista_jornada_anio_paralelo'!D13</f>
        <v>0852156157</v>
      </c>
      <c r="C18" s="55" t="str">
        <f>[3]Agosto!B17</f>
        <v>DE LA CRUZ DELACRUZ HERSON EDISON</v>
      </c>
      <c r="D18" s="38" t="e">
        <f>'2DO TRIMESTRE'!V19</f>
        <v>#VALUE!</v>
      </c>
      <c r="E18" s="4" t="e">
        <f>'2DO TRIMESTRE'!Z19</f>
        <v>#DIV/0!</v>
      </c>
      <c r="F18" s="74" t="str">
        <f>'2DO TRIMESTRE'!AA19</f>
        <v/>
      </c>
    </row>
    <row r="19" spans="1:11" x14ac:dyDescent="0.25">
      <c r="A19" s="75">
        <v>9</v>
      </c>
      <c r="B19" s="76" t="str">
        <f>'[2]01_lista_jornada_anio_paralelo'!D14</f>
        <v>1757685621</v>
      </c>
      <c r="C19" s="55" t="str">
        <f>[3]Agosto!B18</f>
        <v>DE LA CRUZ SAN NICOLAS GRISSELY ROXANA</v>
      </c>
      <c r="D19" s="38" t="e">
        <f>'2DO TRIMESTRE'!V20</f>
        <v>#VALUE!</v>
      </c>
      <c r="E19" s="4" t="e">
        <f>'2DO TRIMESTRE'!Z20</f>
        <v>#DIV/0!</v>
      </c>
      <c r="F19" s="74" t="str">
        <f>'2DO TRIMESTRE'!AA20</f>
        <v/>
      </c>
    </row>
    <row r="20" spans="1:11" x14ac:dyDescent="0.25">
      <c r="A20" s="75">
        <v>10</v>
      </c>
      <c r="B20" s="76" t="str">
        <f>'[2]01_lista_jornada_anio_paralelo'!D15</f>
        <v>0851453993</v>
      </c>
      <c r="C20" s="55" t="str">
        <f>[3]Agosto!B19</f>
        <v>DE LA CRUZ TAPUYO NAICER ANDRAEL</v>
      </c>
      <c r="D20" s="38" t="e">
        <f>'2DO TRIMESTRE'!V21</f>
        <v>#VALUE!</v>
      </c>
      <c r="E20" s="4" t="e">
        <f>'2DO TRIMESTRE'!Z21</f>
        <v>#DIV/0!</v>
      </c>
      <c r="F20" s="74" t="str">
        <f>'2DO TRIMESTRE'!AA21</f>
        <v/>
      </c>
    </row>
    <row r="21" spans="1:11" x14ac:dyDescent="0.25">
      <c r="A21" s="75">
        <v>11</v>
      </c>
      <c r="B21" s="76" t="str">
        <f>'[2]01_lista_jornada_anio_paralelo'!D16</f>
        <v>0851427641</v>
      </c>
      <c r="C21" s="55" t="str">
        <f>[3]Agosto!B20</f>
        <v>DE LA CRUZ TAPUYO ROXI ELBIA</v>
      </c>
      <c r="D21" s="38" t="e">
        <f>'2DO TRIMESTRE'!V22</f>
        <v>#VALUE!</v>
      </c>
      <c r="E21" s="4" t="e">
        <f>'2DO TRIMESTRE'!Z22</f>
        <v>#DIV/0!</v>
      </c>
      <c r="F21" s="74" t="str">
        <f>'2DO TRIMESTRE'!AA22</f>
        <v/>
      </c>
    </row>
    <row r="22" spans="1:11" x14ac:dyDescent="0.25">
      <c r="A22" s="75">
        <v>12</v>
      </c>
      <c r="B22" s="76" t="str">
        <f>'[2]01_lista_jornada_anio_paralelo'!D17</f>
        <v>0851427666</v>
      </c>
      <c r="C22" s="55" t="str">
        <f>[3]Agosto!B21</f>
        <v>TAPUYO DE LA CRUZ SILVIA KATHERINE</v>
      </c>
      <c r="D22" s="38" t="e">
        <f>'2DO TRIMESTRE'!V23</f>
        <v>#VALUE!</v>
      </c>
      <c r="E22" s="4" t="e">
        <f>'2DO TRIMESTRE'!Z23</f>
        <v>#DIV/0!</v>
      </c>
      <c r="F22" s="74" t="str">
        <f>'2DO TRIMESTRE'!AA23</f>
        <v/>
      </c>
    </row>
    <row r="23" spans="1:11" x14ac:dyDescent="0.25">
      <c r="A23" s="75">
        <v>13</v>
      </c>
      <c r="B23" s="76" t="str">
        <f>'[2]01_lista_jornada_anio_paralelo'!D18</f>
        <v>1758223646</v>
      </c>
      <c r="C23" s="55" t="str">
        <f>[3]Agosto!B22</f>
        <v>TAPUYO SAN NICOLAS ROONY JANDRY</v>
      </c>
      <c r="D23" s="38"/>
      <c r="E23" s="4"/>
      <c r="F23" s="74"/>
    </row>
    <row r="24" spans="1:11" x14ac:dyDescent="0.25">
      <c r="A24" s="75"/>
      <c r="B24" s="76"/>
      <c r="C24" s="55"/>
      <c r="D24" s="38"/>
      <c r="E24" s="4"/>
      <c r="F24" s="74"/>
    </row>
    <row r="25" spans="1:11" x14ac:dyDescent="0.25">
      <c r="A25" s="75"/>
      <c r="B25" s="76"/>
      <c r="C25" s="55"/>
      <c r="D25" s="38"/>
      <c r="E25" s="4"/>
      <c r="F25" s="74"/>
    </row>
    <row r="26" spans="1:11" x14ac:dyDescent="0.25">
      <c r="A26" s="75"/>
      <c r="B26" s="76"/>
      <c r="C26" s="55"/>
      <c r="D26" s="38"/>
      <c r="E26" s="4"/>
      <c r="F26" s="74"/>
    </row>
    <row r="27" spans="1:11" x14ac:dyDescent="0.25">
      <c r="A27" s="75"/>
      <c r="B27" s="76"/>
      <c r="C27" s="55"/>
      <c r="D27" s="38"/>
      <c r="E27" s="4"/>
      <c r="F27" s="74"/>
    </row>
    <row r="28" spans="1:11" x14ac:dyDescent="0.25">
      <c r="A28" s="75"/>
      <c r="B28" s="76"/>
      <c r="C28" s="55"/>
      <c r="D28" s="38"/>
      <c r="E28" s="4"/>
      <c r="F28" s="74"/>
    </row>
    <row r="29" spans="1:11" x14ac:dyDescent="0.25">
      <c r="A29" s="75"/>
      <c r="B29" s="76"/>
      <c r="C29" s="55"/>
      <c r="D29" s="38"/>
      <c r="E29" s="4"/>
      <c r="F29" s="74"/>
    </row>
    <row r="30" spans="1:11" x14ac:dyDescent="0.25">
      <c r="A30" s="75"/>
      <c r="B30" s="76"/>
      <c r="C30" s="55"/>
      <c r="D30" s="38"/>
      <c r="E30" s="4"/>
      <c r="F30" s="74"/>
    </row>
    <row r="31" spans="1:11" x14ac:dyDescent="0.25">
      <c r="A31" s="75"/>
      <c r="B31" s="76"/>
      <c r="C31" s="55"/>
      <c r="D31" s="38"/>
      <c r="E31" s="4"/>
      <c r="F31" s="74"/>
    </row>
    <row r="32" spans="1:11" x14ac:dyDescent="0.25">
      <c r="A32" s="75"/>
      <c r="B32" s="76"/>
      <c r="C32" s="55"/>
      <c r="D32" s="38"/>
      <c r="E32" s="4"/>
      <c r="F32" s="74"/>
    </row>
    <row r="33" spans="1:9" x14ac:dyDescent="0.25">
      <c r="A33" s="75"/>
      <c r="B33" s="76"/>
      <c r="C33" s="55"/>
      <c r="D33" s="38"/>
      <c r="E33" s="4"/>
      <c r="F33" s="74"/>
    </row>
    <row r="34" spans="1:9" x14ac:dyDescent="0.25">
      <c r="A34" s="75"/>
      <c r="B34" s="76"/>
      <c r="C34" s="55"/>
      <c r="D34" s="38"/>
      <c r="E34" s="4"/>
      <c r="F34" s="74"/>
    </row>
    <row r="35" spans="1:9" x14ac:dyDescent="0.25">
      <c r="A35" s="75"/>
      <c r="B35" s="76"/>
      <c r="C35" s="55"/>
      <c r="D35" s="38"/>
      <c r="E35" s="4"/>
      <c r="F35" s="74"/>
    </row>
    <row r="36" spans="1:9" x14ac:dyDescent="0.25">
      <c r="A36" s="75"/>
      <c r="B36" s="76"/>
      <c r="C36" s="55"/>
      <c r="D36" s="38"/>
      <c r="E36" s="4"/>
      <c r="F36" s="74"/>
    </row>
    <row r="37" spans="1:9" x14ac:dyDescent="0.25">
      <c r="A37" s="75"/>
      <c r="B37" s="76"/>
      <c r="C37" s="55"/>
      <c r="D37" s="38"/>
      <c r="E37" s="4"/>
      <c r="F37" s="74"/>
    </row>
    <row r="38" spans="1:9" x14ac:dyDescent="0.25">
      <c r="A38" s="75"/>
      <c r="B38" s="76"/>
      <c r="C38" s="55"/>
      <c r="D38" s="38"/>
      <c r="E38" s="4"/>
      <c r="F38" s="74"/>
    </row>
    <row r="39" spans="1:9" x14ac:dyDescent="0.25">
      <c r="A39" s="75"/>
      <c r="B39" s="76"/>
      <c r="C39" s="55"/>
      <c r="D39" s="38"/>
      <c r="E39" s="4"/>
      <c r="F39" s="74"/>
    </row>
    <row r="40" spans="1:9" x14ac:dyDescent="0.25">
      <c r="A40" s="72"/>
      <c r="B40" s="72"/>
      <c r="C40" s="72"/>
      <c r="D40" s="72"/>
      <c r="E40" s="72"/>
      <c r="F40" s="72"/>
    </row>
    <row r="41" spans="1:9" x14ac:dyDescent="0.25">
      <c r="A41" s="72"/>
      <c r="B41" s="72"/>
      <c r="C41" s="72"/>
      <c r="D41" s="72"/>
      <c r="E41" s="72"/>
      <c r="F41" s="72"/>
    </row>
    <row r="47" spans="1:9" x14ac:dyDescent="0.25">
      <c r="C47" s="13"/>
      <c r="F47" s="140"/>
      <c r="G47" s="140"/>
      <c r="H47" s="140"/>
      <c r="I47" s="140"/>
    </row>
    <row r="48" spans="1:9" x14ac:dyDescent="0.25">
      <c r="C48" s="8" t="s">
        <v>67</v>
      </c>
      <c r="F48" s="141" t="s">
        <v>66</v>
      </c>
      <c r="G48" s="141"/>
      <c r="H48" s="141"/>
      <c r="I48" s="141"/>
    </row>
  </sheetData>
  <mergeCells count="17">
    <mergeCell ref="A6:F6"/>
    <mergeCell ref="A2:B2"/>
    <mergeCell ref="A3:B3"/>
    <mergeCell ref="A4:B4"/>
    <mergeCell ref="C2:K2"/>
    <mergeCell ref="C3:K3"/>
    <mergeCell ref="F4:K4"/>
    <mergeCell ref="A7:F7"/>
    <mergeCell ref="A8:C9"/>
    <mergeCell ref="D8:D10"/>
    <mergeCell ref="E8:E10"/>
    <mergeCell ref="F8:F10"/>
    <mergeCell ref="H9:K9"/>
    <mergeCell ref="H11:K11"/>
    <mergeCell ref="J12:K12"/>
    <mergeCell ref="F47:I47"/>
    <mergeCell ref="F48:I48"/>
  </mergeCells>
  <pageMargins left="0.39370078740157483" right="0.19685039370078741" top="0.19685039370078741" bottom="0.19685039370078741" header="0" footer="0"/>
  <pageSetup paperSize="9" scale="70" orientation="portrait" horizontalDpi="4294967292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1F3E"/>
  </sheetPr>
  <dimension ref="A1:AQ40"/>
  <sheetViews>
    <sheetView showGridLines="0" zoomScaleNormal="100" workbookViewId="0">
      <pane xSplit="3" topLeftCell="D1" activePane="topRight" state="frozen"/>
      <selection activeCell="A4" sqref="A4"/>
      <selection pane="topRight" activeCell="G1" sqref="G1"/>
    </sheetView>
  </sheetViews>
  <sheetFormatPr baseColWidth="10" defaultRowHeight="15" x14ac:dyDescent="0.25"/>
  <cols>
    <col min="1" max="1" width="4.140625" customWidth="1"/>
    <col min="2" max="2" width="11.7109375" customWidth="1"/>
    <col min="3" max="3" width="40.7109375" customWidth="1"/>
    <col min="4" max="21" width="4.85546875" customWidth="1"/>
    <col min="22" max="26" width="5.7109375" customWidth="1"/>
    <col min="27" max="27" width="10.7109375" customWidth="1"/>
  </cols>
  <sheetData>
    <row r="1" spans="1:43" ht="82.5" customHeight="1" x14ac:dyDescent="0.25"/>
    <row r="2" spans="1:43" ht="21" customHeight="1" x14ac:dyDescent="0.25">
      <c r="A2" s="110" t="s">
        <v>10</v>
      </c>
      <c r="B2" s="110"/>
      <c r="C2" s="118" t="s">
        <v>72</v>
      </c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</row>
    <row r="3" spans="1:43" ht="21" customHeight="1" x14ac:dyDescent="0.25">
      <c r="A3" s="110" t="s">
        <v>11</v>
      </c>
      <c r="B3" s="110"/>
      <c r="C3" s="119" t="s">
        <v>76</v>
      </c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</row>
    <row r="4" spans="1:43" ht="21" customHeight="1" x14ac:dyDescent="0.25">
      <c r="A4" s="110" t="s">
        <v>40</v>
      </c>
      <c r="B4" s="110"/>
      <c r="C4" s="11" t="s">
        <v>77</v>
      </c>
      <c r="D4" s="109" t="s">
        <v>63</v>
      </c>
      <c r="E4" s="109"/>
      <c r="F4" s="109"/>
      <c r="G4" s="62" t="s">
        <v>70</v>
      </c>
      <c r="H4" s="12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:43" ht="7.5" customHeight="1" x14ac:dyDescent="0.25"/>
    <row r="6" spans="1:43" ht="30" customHeight="1" x14ac:dyDescent="0.25">
      <c r="A6" s="111" t="s">
        <v>47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</row>
    <row r="7" spans="1:43" ht="25.5" customHeight="1" x14ac:dyDescent="0.25">
      <c r="A7" s="104" t="s">
        <v>75</v>
      </c>
      <c r="B7" s="104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</row>
    <row r="8" spans="1:43" ht="20.25" customHeight="1" x14ac:dyDescent="0.25">
      <c r="A8" s="105" t="s">
        <v>1</v>
      </c>
      <c r="B8" s="105"/>
      <c r="C8" s="106"/>
      <c r="D8" s="132" t="s">
        <v>50</v>
      </c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20" t="s">
        <v>41</v>
      </c>
      <c r="U8" s="121"/>
      <c r="V8" s="115" t="s">
        <v>51</v>
      </c>
      <c r="W8" s="137" t="s">
        <v>62</v>
      </c>
      <c r="X8" s="137" t="s">
        <v>59</v>
      </c>
      <c r="Y8" s="133" t="s">
        <v>60</v>
      </c>
      <c r="Z8" s="128">
        <v>0.3</v>
      </c>
      <c r="AA8" s="112" t="s">
        <v>20</v>
      </c>
    </row>
    <row r="9" spans="1:43" ht="27" customHeight="1" x14ac:dyDescent="0.25">
      <c r="A9" s="105"/>
      <c r="B9" s="105"/>
      <c r="C9" s="106"/>
      <c r="D9" s="136" t="s">
        <v>48</v>
      </c>
      <c r="E9" s="136"/>
      <c r="F9" s="136"/>
      <c r="G9" s="136"/>
      <c r="H9" s="136"/>
      <c r="I9" s="136"/>
      <c r="J9" s="136"/>
      <c r="K9" s="136"/>
      <c r="L9" s="126" t="s">
        <v>49</v>
      </c>
      <c r="M9" s="126"/>
      <c r="N9" s="126"/>
      <c r="O9" s="126"/>
      <c r="P9" s="126"/>
      <c r="Q9" s="126"/>
      <c r="R9" s="126"/>
      <c r="S9" s="126"/>
      <c r="T9" s="122"/>
      <c r="U9" s="123"/>
      <c r="V9" s="116"/>
      <c r="W9" s="138"/>
      <c r="X9" s="138"/>
      <c r="Y9" s="134"/>
      <c r="Z9" s="129"/>
      <c r="AA9" s="113"/>
    </row>
    <row r="10" spans="1:43" ht="30" customHeight="1" x14ac:dyDescent="0.25">
      <c r="A10" s="107"/>
      <c r="B10" s="107"/>
      <c r="C10" s="108"/>
      <c r="D10" s="131" t="s">
        <v>28</v>
      </c>
      <c r="E10" s="131"/>
      <c r="F10" s="131" t="s">
        <v>29</v>
      </c>
      <c r="G10" s="131"/>
      <c r="H10" s="131" t="s">
        <v>30</v>
      </c>
      <c r="I10" s="131"/>
      <c r="J10" s="131" t="s">
        <v>31</v>
      </c>
      <c r="K10" s="131"/>
      <c r="L10" s="127" t="s">
        <v>31</v>
      </c>
      <c r="M10" s="127"/>
      <c r="N10" s="127" t="s">
        <v>34</v>
      </c>
      <c r="O10" s="127"/>
      <c r="P10" s="127" t="s">
        <v>4</v>
      </c>
      <c r="Q10" s="127"/>
      <c r="R10" s="127" t="s">
        <v>35</v>
      </c>
      <c r="S10" s="127"/>
      <c r="T10" s="124"/>
      <c r="U10" s="125"/>
      <c r="V10" s="116"/>
      <c r="W10" s="138"/>
      <c r="X10" s="138"/>
      <c r="Y10" s="134"/>
      <c r="Z10" s="129"/>
      <c r="AA10" s="113"/>
    </row>
    <row r="11" spans="1:43" ht="60" customHeight="1" x14ac:dyDescent="0.25">
      <c r="A11" s="2" t="s">
        <v>3</v>
      </c>
      <c r="B11" s="2" t="s">
        <v>2</v>
      </c>
      <c r="C11" s="3" t="s">
        <v>0</v>
      </c>
      <c r="D11" s="84" t="s">
        <v>32</v>
      </c>
      <c r="E11" s="84" t="s">
        <v>33</v>
      </c>
      <c r="F11" s="84" t="s">
        <v>32</v>
      </c>
      <c r="G11" s="84" t="s">
        <v>33</v>
      </c>
      <c r="H11" s="84" t="s">
        <v>32</v>
      </c>
      <c r="I11" s="84" t="s">
        <v>33</v>
      </c>
      <c r="J11" s="84" t="s">
        <v>32</v>
      </c>
      <c r="K11" s="84" t="s">
        <v>33</v>
      </c>
      <c r="L11" s="87" t="s">
        <v>32</v>
      </c>
      <c r="M11" s="87" t="s">
        <v>33</v>
      </c>
      <c r="N11" s="87" t="s">
        <v>32</v>
      </c>
      <c r="O11" s="87" t="s">
        <v>33</v>
      </c>
      <c r="P11" s="87" t="s">
        <v>32</v>
      </c>
      <c r="Q11" s="87" t="s">
        <v>33</v>
      </c>
      <c r="R11" s="87" t="s">
        <v>32</v>
      </c>
      <c r="S11" s="87" t="s">
        <v>33</v>
      </c>
      <c r="T11" s="44"/>
      <c r="U11" s="44"/>
      <c r="V11" s="117"/>
      <c r="W11" s="139"/>
      <c r="X11" s="139"/>
      <c r="Y11" s="135"/>
      <c r="Z11" s="130"/>
      <c r="AA11" s="114"/>
    </row>
    <row r="12" spans="1:43" ht="15" customHeight="1" x14ac:dyDescent="0.25">
      <c r="A12" s="5">
        <v>1</v>
      </c>
      <c r="B12" s="76" t="str">
        <f>'[2]01_lista_jornada_anio_paralelo'!D6</f>
        <v>0851920058</v>
      </c>
      <c r="C12" s="55" t="str">
        <f>[3]Agosto!B10</f>
        <v>AÑAPA AÑAPA SAIRON JOHAO</v>
      </c>
      <c r="D12" s="85"/>
      <c r="E12" s="85"/>
      <c r="F12" s="85"/>
      <c r="G12" s="85"/>
      <c r="H12" s="85"/>
      <c r="I12" s="85"/>
      <c r="J12" s="85"/>
      <c r="K12" s="85"/>
      <c r="L12" s="88"/>
      <c r="M12" s="89"/>
      <c r="N12" s="89"/>
      <c r="O12" s="89"/>
      <c r="P12" s="89"/>
      <c r="Q12" s="89"/>
      <c r="R12" s="89"/>
      <c r="S12" s="89"/>
      <c r="T12" s="92"/>
      <c r="U12" s="92"/>
      <c r="V12" s="39" t="e">
        <f>IFERROR(TRUNC(AVERAGE(D12:U12),2),"")*70/100</f>
        <v>#VALUE!</v>
      </c>
      <c r="W12" s="39"/>
      <c r="X12" s="39"/>
      <c r="Y12" s="39" t="e">
        <f>AVERAGE(W12:X12)</f>
        <v>#DIV/0!</v>
      </c>
      <c r="Z12" s="39" t="e">
        <f>Y12*30/100</f>
        <v>#DIV/0!</v>
      </c>
      <c r="AA12" s="60" t="str">
        <f>IFERROR(TRUNC(SUM(V12+Z12),2),"")</f>
        <v/>
      </c>
      <c r="AQ12" s="73" t="str">
        <f>IFERROR(TRUNC(SUM(N12+Y12),2),"")</f>
        <v/>
      </c>
    </row>
    <row r="13" spans="1:43" x14ac:dyDescent="0.25">
      <c r="A13" s="5">
        <v>2</v>
      </c>
      <c r="B13" s="76" t="str">
        <f>'[2]01_lista_jornada_anio_paralelo'!D7</f>
        <v>0851348904</v>
      </c>
      <c r="C13" s="55" t="str">
        <f>[3]Agosto!B11</f>
        <v>AÑAPA DE LA CRUZ GILBERT SANTIAGO</v>
      </c>
      <c r="D13" s="86"/>
      <c r="E13" s="86"/>
      <c r="F13" s="86"/>
      <c r="G13" s="86"/>
      <c r="H13" s="86"/>
      <c r="I13" s="86"/>
      <c r="J13" s="86"/>
      <c r="K13" s="86"/>
      <c r="L13" s="88"/>
      <c r="M13" s="89"/>
      <c r="N13" s="91"/>
      <c r="O13" s="91"/>
      <c r="P13" s="91"/>
      <c r="Q13" s="91"/>
      <c r="R13" s="91"/>
      <c r="S13" s="91"/>
      <c r="T13" s="93"/>
      <c r="U13" s="93"/>
      <c r="V13" s="39" t="e">
        <f t="shared" ref="V13:V23" si="0">IFERROR(TRUNC(AVERAGE(D13:U13),2),"")*70/100</f>
        <v>#VALUE!</v>
      </c>
      <c r="W13" s="39"/>
      <c r="X13" s="39"/>
      <c r="Y13" s="39" t="e">
        <f t="shared" ref="Y13:Y23" si="1">AVERAGE(W13:X13)</f>
        <v>#DIV/0!</v>
      </c>
      <c r="Z13" s="39" t="e">
        <f t="shared" ref="Z13:Z23" si="2">Y13*30/100</f>
        <v>#DIV/0!</v>
      </c>
      <c r="AA13" s="60" t="str">
        <f t="shared" ref="AA13:AA23" si="3">IFERROR(TRUNC(SUM(V13+Z13),2),"")</f>
        <v/>
      </c>
      <c r="AQ13" s="73" t="str">
        <f t="shared" ref="AQ13:AQ40" si="4">IFERROR(TRUNC(SUM(N13+Y13),2),"")</f>
        <v/>
      </c>
    </row>
    <row r="14" spans="1:43" x14ac:dyDescent="0.25">
      <c r="A14" s="5">
        <v>3</v>
      </c>
      <c r="B14" s="76" t="str">
        <f>'[2]01_lista_jornada_anio_paralelo'!D8</f>
        <v>0851267625</v>
      </c>
      <c r="C14" s="55" t="str">
        <f>[3]Agosto!B12</f>
        <v>AÑAPA DE LA CRUZ JANDRI ULICE</v>
      </c>
      <c r="D14" s="86"/>
      <c r="E14" s="86"/>
      <c r="F14" s="86"/>
      <c r="G14" s="86"/>
      <c r="H14" s="86"/>
      <c r="I14" s="86"/>
      <c r="J14" s="86"/>
      <c r="K14" s="86"/>
      <c r="L14" s="88"/>
      <c r="M14" s="89"/>
      <c r="N14" s="91"/>
      <c r="O14" s="91"/>
      <c r="P14" s="91"/>
      <c r="Q14" s="91"/>
      <c r="R14" s="91"/>
      <c r="S14" s="91"/>
      <c r="T14" s="93"/>
      <c r="U14" s="93"/>
      <c r="V14" s="39" t="e">
        <f t="shared" si="0"/>
        <v>#VALUE!</v>
      </c>
      <c r="W14" s="39"/>
      <c r="X14" s="39"/>
      <c r="Y14" s="39" t="e">
        <f t="shared" si="1"/>
        <v>#DIV/0!</v>
      </c>
      <c r="Z14" s="39" t="e">
        <f t="shared" si="2"/>
        <v>#DIV/0!</v>
      </c>
      <c r="AA14" s="60" t="str">
        <f t="shared" si="3"/>
        <v/>
      </c>
      <c r="AQ14" s="73" t="str">
        <f t="shared" si="4"/>
        <v/>
      </c>
    </row>
    <row r="15" spans="1:43" x14ac:dyDescent="0.25">
      <c r="A15" s="5">
        <v>4</v>
      </c>
      <c r="B15" s="76" t="str">
        <f>'[2]01_lista_jornada_anio_paralelo'!D9</f>
        <v>1757484652</v>
      </c>
      <c r="C15" s="55" t="str">
        <f>[3]Agosto!B13</f>
        <v>AÑAPA QUINTERO DENNER JOSTIN</v>
      </c>
      <c r="D15" s="86"/>
      <c r="E15" s="86"/>
      <c r="F15" s="86"/>
      <c r="G15" s="86"/>
      <c r="H15" s="86"/>
      <c r="I15" s="86"/>
      <c r="J15" s="86"/>
      <c r="K15" s="86"/>
      <c r="L15" s="88"/>
      <c r="M15" s="89"/>
      <c r="N15" s="91"/>
      <c r="O15" s="91"/>
      <c r="P15" s="91"/>
      <c r="Q15" s="91"/>
      <c r="R15" s="91"/>
      <c r="S15" s="91"/>
      <c r="T15" s="93"/>
      <c r="U15" s="93"/>
      <c r="V15" s="39" t="e">
        <f t="shared" si="0"/>
        <v>#VALUE!</v>
      </c>
      <c r="W15" s="39"/>
      <c r="X15" s="39"/>
      <c r="Y15" s="39" t="e">
        <f t="shared" si="1"/>
        <v>#DIV/0!</v>
      </c>
      <c r="Z15" s="39" t="e">
        <f t="shared" si="2"/>
        <v>#DIV/0!</v>
      </c>
      <c r="AA15" s="60" t="str">
        <f t="shared" si="3"/>
        <v/>
      </c>
      <c r="AQ15" s="73" t="str">
        <f t="shared" si="4"/>
        <v/>
      </c>
    </row>
    <row r="16" spans="1:43" x14ac:dyDescent="0.25">
      <c r="A16" s="5">
        <v>5</v>
      </c>
      <c r="B16" s="76" t="str">
        <f>'[2]01_lista_jornada_anio_paralelo'!D10</f>
        <v>0851427955</v>
      </c>
      <c r="C16" s="55" t="str">
        <f>[3]Agosto!B14</f>
        <v>CIMARRON DE LA CRUZ JAMILETH SAIDA</v>
      </c>
      <c r="D16" s="86"/>
      <c r="E16" s="86"/>
      <c r="F16" s="86"/>
      <c r="G16" s="86"/>
      <c r="H16" s="86"/>
      <c r="I16" s="86"/>
      <c r="J16" s="86"/>
      <c r="K16" s="86"/>
      <c r="L16" s="88"/>
      <c r="M16" s="89"/>
      <c r="N16" s="91"/>
      <c r="O16" s="91"/>
      <c r="P16" s="91"/>
      <c r="Q16" s="91"/>
      <c r="R16" s="91"/>
      <c r="S16" s="91"/>
      <c r="T16" s="93"/>
      <c r="U16" s="93"/>
      <c r="V16" s="39" t="e">
        <f t="shared" si="0"/>
        <v>#VALUE!</v>
      </c>
      <c r="W16" s="39"/>
      <c r="X16" s="39"/>
      <c r="Y16" s="39" t="e">
        <f t="shared" si="1"/>
        <v>#DIV/0!</v>
      </c>
      <c r="Z16" s="39" t="e">
        <f t="shared" si="2"/>
        <v>#DIV/0!</v>
      </c>
      <c r="AA16" s="60" t="str">
        <f t="shared" si="3"/>
        <v/>
      </c>
      <c r="AQ16" s="73" t="str">
        <f t="shared" si="4"/>
        <v/>
      </c>
    </row>
    <row r="17" spans="1:43" x14ac:dyDescent="0.25">
      <c r="A17" s="5">
        <v>6</v>
      </c>
      <c r="B17" s="76" t="str">
        <f>'[2]01_lista_jornada_anio_paralelo'!D11</f>
        <v>0851515122</v>
      </c>
      <c r="C17" s="55" t="str">
        <f>[3]Agosto!B15</f>
        <v>DE LA CRUZ CIMARRON JHONNY WUALBER</v>
      </c>
      <c r="D17" s="86"/>
      <c r="E17" s="86"/>
      <c r="F17" s="86"/>
      <c r="G17" s="86"/>
      <c r="H17" s="86"/>
      <c r="I17" s="86"/>
      <c r="J17" s="86"/>
      <c r="K17" s="86"/>
      <c r="L17" s="88"/>
      <c r="M17" s="89"/>
      <c r="N17" s="91"/>
      <c r="O17" s="91"/>
      <c r="P17" s="91"/>
      <c r="Q17" s="91"/>
      <c r="R17" s="91"/>
      <c r="S17" s="91"/>
      <c r="T17" s="93"/>
      <c r="U17" s="93"/>
      <c r="V17" s="39" t="e">
        <f t="shared" si="0"/>
        <v>#VALUE!</v>
      </c>
      <c r="W17" s="39"/>
      <c r="X17" s="39"/>
      <c r="Y17" s="39" t="e">
        <f t="shared" si="1"/>
        <v>#DIV/0!</v>
      </c>
      <c r="Z17" s="39" t="e">
        <f t="shared" si="2"/>
        <v>#DIV/0!</v>
      </c>
      <c r="AA17" s="60" t="str">
        <f t="shared" si="3"/>
        <v/>
      </c>
      <c r="AQ17" s="73" t="str">
        <f t="shared" si="4"/>
        <v/>
      </c>
    </row>
    <row r="18" spans="1:43" x14ac:dyDescent="0.25">
      <c r="A18" s="5">
        <v>7</v>
      </c>
      <c r="B18" s="76" t="str">
        <f>'[2]01_lista_jornada_anio_paralelo'!D12</f>
        <v>0851422535</v>
      </c>
      <c r="C18" s="55" t="str">
        <f>[3]Agosto!B16</f>
        <v>DE LA CRUZ DE LA CRUZ FERLIN REINALDO</v>
      </c>
      <c r="D18" s="86"/>
      <c r="E18" s="86"/>
      <c r="F18" s="86"/>
      <c r="G18" s="86"/>
      <c r="H18" s="86"/>
      <c r="I18" s="86"/>
      <c r="J18" s="86"/>
      <c r="K18" s="86"/>
      <c r="L18" s="88"/>
      <c r="M18" s="89"/>
      <c r="N18" s="91"/>
      <c r="O18" s="91"/>
      <c r="P18" s="91"/>
      <c r="Q18" s="91"/>
      <c r="R18" s="91"/>
      <c r="S18" s="91"/>
      <c r="T18" s="93"/>
      <c r="U18" s="93"/>
      <c r="V18" s="39" t="e">
        <f t="shared" si="0"/>
        <v>#VALUE!</v>
      </c>
      <c r="W18" s="39"/>
      <c r="X18" s="39"/>
      <c r="Y18" s="39" t="e">
        <f t="shared" si="1"/>
        <v>#DIV/0!</v>
      </c>
      <c r="Z18" s="39" t="e">
        <f t="shared" si="2"/>
        <v>#DIV/0!</v>
      </c>
      <c r="AA18" s="60" t="str">
        <f t="shared" si="3"/>
        <v/>
      </c>
      <c r="AQ18" s="73" t="str">
        <f t="shared" si="4"/>
        <v/>
      </c>
    </row>
    <row r="19" spans="1:43" x14ac:dyDescent="0.25">
      <c r="A19" s="5">
        <v>8</v>
      </c>
      <c r="B19" s="76" t="str">
        <f>'[2]01_lista_jornada_anio_paralelo'!D13</f>
        <v>0852156157</v>
      </c>
      <c r="C19" s="55" t="str">
        <f>[3]Agosto!B17</f>
        <v>DE LA CRUZ DELACRUZ HERSON EDISON</v>
      </c>
      <c r="D19" s="86"/>
      <c r="E19" s="86"/>
      <c r="F19" s="86"/>
      <c r="G19" s="86"/>
      <c r="H19" s="86"/>
      <c r="I19" s="86"/>
      <c r="J19" s="86"/>
      <c r="K19" s="86"/>
      <c r="L19" s="88"/>
      <c r="M19" s="89"/>
      <c r="N19" s="91"/>
      <c r="O19" s="90"/>
      <c r="P19" s="91"/>
      <c r="Q19" s="91"/>
      <c r="R19" s="91"/>
      <c r="S19" s="91"/>
      <c r="T19" s="93"/>
      <c r="U19" s="93"/>
      <c r="V19" s="39" t="e">
        <f t="shared" si="0"/>
        <v>#VALUE!</v>
      </c>
      <c r="W19" s="39"/>
      <c r="X19" s="39"/>
      <c r="Y19" s="39" t="e">
        <f t="shared" si="1"/>
        <v>#DIV/0!</v>
      </c>
      <c r="Z19" s="39" t="e">
        <f t="shared" si="2"/>
        <v>#DIV/0!</v>
      </c>
      <c r="AA19" s="60" t="str">
        <f t="shared" si="3"/>
        <v/>
      </c>
      <c r="AQ19" s="73" t="str">
        <f t="shared" si="4"/>
        <v/>
      </c>
    </row>
    <row r="20" spans="1:43" x14ac:dyDescent="0.25">
      <c r="A20" s="5">
        <v>9</v>
      </c>
      <c r="B20" s="76" t="str">
        <f>'[2]01_lista_jornada_anio_paralelo'!D14</f>
        <v>1757685621</v>
      </c>
      <c r="C20" s="55" t="str">
        <f>[3]Agosto!B18</f>
        <v>DE LA CRUZ SAN NICOLAS GRISSELY ROXANA</v>
      </c>
      <c r="D20" s="86"/>
      <c r="E20" s="86"/>
      <c r="F20" s="86"/>
      <c r="G20" s="86"/>
      <c r="H20" s="86"/>
      <c r="I20" s="86"/>
      <c r="J20" s="86"/>
      <c r="K20" s="86"/>
      <c r="L20" s="88"/>
      <c r="M20" s="89"/>
      <c r="N20" s="91"/>
      <c r="O20" s="90"/>
      <c r="P20" s="91"/>
      <c r="Q20" s="91"/>
      <c r="R20" s="91"/>
      <c r="S20" s="91"/>
      <c r="T20" s="93"/>
      <c r="U20" s="93"/>
      <c r="V20" s="39" t="e">
        <f t="shared" si="0"/>
        <v>#VALUE!</v>
      </c>
      <c r="W20" s="39"/>
      <c r="X20" s="39"/>
      <c r="Y20" s="39" t="e">
        <f t="shared" si="1"/>
        <v>#DIV/0!</v>
      </c>
      <c r="Z20" s="39" t="e">
        <f t="shared" si="2"/>
        <v>#DIV/0!</v>
      </c>
      <c r="AA20" s="60" t="str">
        <f t="shared" si="3"/>
        <v/>
      </c>
      <c r="AQ20" s="73" t="str">
        <f t="shared" si="4"/>
        <v/>
      </c>
    </row>
    <row r="21" spans="1:43" x14ac:dyDescent="0.25">
      <c r="A21" s="5">
        <v>10</v>
      </c>
      <c r="B21" s="76" t="str">
        <f>'[2]01_lista_jornada_anio_paralelo'!D15</f>
        <v>0851453993</v>
      </c>
      <c r="C21" s="55" t="str">
        <f>[3]Agosto!B19</f>
        <v>DE LA CRUZ TAPUYO NAICER ANDRAEL</v>
      </c>
      <c r="D21" s="86"/>
      <c r="E21" s="86"/>
      <c r="F21" s="86"/>
      <c r="G21" s="86"/>
      <c r="H21" s="86"/>
      <c r="I21" s="86"/>
      <c r="J21" s="86"/>
      <c r="K21" s="86"/>
      <c r="L21" s="88"/>
      <c r="M21" s="89"/>
      <c r="N21" s="91"/>
      <c r="O21" s="90"/>
      <c r="P21" s="91"/>
      <c r="Q21" s="91"/>
      <c r="R21" s="91"/>
      <c r="S21" s="91"/>
      <c r="T21" s="93"/>
      <c r="U21" s="93"/>
      <c r="V21" s="39" t="e">
        <f t="shared" si="0"/>
        <v>#VALUE!</v>
      </c>
      <c r="W21" s="39"/>
      <c r="X21" s="39"/>
      <c r="Y21" s="39" t="e">
        <f t="shared" si="1"/>
        <v>#DIV/0!</v>
      </c>
      <c r="Z21" s="39" t="e">
        <f t="shared" si="2"/>
        <v>#DIV/0!</v>
      </c>
      <c r="AA21" s="60" t="str">
        <f t="shared" si="3"/>
        <v/>
      </c>
      <c r="AQ21" s="73" t="str">
        <f t="shared" si="4"/>
        <v/>
      </c>
    </row>
    <row r="22" spans="1:43" x14ac:dyDescent="0.25">
      <c r="A22" s="5">
        <v>11</v>
      </c>
      <c r="B22" s="76" t="str">
        <f>'[2]01_lista_jornada_anio_paralelo'!D16</f>
        <v>0851427641</v>
      </c>
      <c r="C22" s="55" t="str">
        <f>[3]Agosto!B20</f>
        <v>DE LA CRUZ TAPUYO ROXI ELBIA</v>
      </c>
      <c r="D22" s="86"/>
      <c r="E22" s="86"/>
      <c r="F22" s="86"/>
      <c r="G22" s="86"/>
      <c r="H22" s="86"/>
      <c r="I22" s="86"/>
      <c r="J22" s="86"/>
      <c r="K22" s="86"/>
      <c r="L22" s="88"/>
      <c r="M22" s="89"/>
      <c r="N22" s="91"/>
      <c r="O22" s="90"/>
      <c r="P22" s="91"/>
      <c r="Q22" s="91"/>
      <c r="R22" s="91"/>
      <c r="S22" s="91"/>
      <c r="T22" s="93"/>
      <c r="U22" s="93"/>
      <c r="V22" s="39" t="e">
        <f t="shared" si="0"/>
        <v>#VALUE!</v>
      </c>
      <c r="W22" s="39"/>
      <c r="X22" s="39"/>
      <c r="Y22" s="39" t="e">
        <f t="shared" si="1"/>
        <v>#DIV/0!</v>
      </c>
      <c r="Z22" s="39" t="e">
        <f t="shared" si="2"/>
        <v>#DIV/0!</v>
      </c>
      <c r="AA22" s="60" t="str">
        <f t="shared" si="3"/>
        <v/>
      </c>
      <c r="AQ22" s="73" t="str">
        <f t="shared" si="4"/>
        <v/>
      </c>
    </row>
    <row r="23" spans="1:43" x14ac:dyDescent="0.25">
      <c r="A23" s="5">
        <v>12</v>
      </c>
      <c r="B23" s="76" t="str">
        <f>'[2]01_lista_jornada_anio_paralelo'!D17</f>
        <v>0851427666</v>
      </c>
      <c r="C23" s="55" t="str">
        <f>[3]Agosto!B21</f>
        <v>TAPUYO DE LA CRUZ SILVIA KATHERINE</v>
      </c>
      <c r="D23" s="86"/>
      <c r="E23" s="86"/>
      <c r="F23" s="86"/>
      <c r="G23" s="86"/>
      <c r="H23" s="86"/>
      <c r="I23" s="86"/>
      <c r="J23" s="86"/>
      <c r="K23" s="86"/>
      <c r="L23" s="88"/>
      <c r="M23" s="89"/>
      <c r="N23" s="91"/>
      <c r="O23" s="90"/>
      <c r="P23" s="91"/>
      <c r="Q23" s="91"/>
      <c r="R23" s="91"/>
      <c r="S23" s="91"/>
      <c r="T23" s="93"/>
      <c r="U23" s="93"/>
      <c r="V23" s="39" t="e">
        <f t="shared" si="0"/>
        <v>#VALUE!</v>
      </c>
      <c r="W23" s="39"/>
      <c r="X23" s="39"/>
      <c r="Y23" s="39" t="e">
        <f t="shared" si="1"/>
        <v>#DIV/0!</v>
      </c>
      <c r="Z23" s="39" t="e">
        <f t="shared" si="2"/>
        <v>#DIV/0!</v>
      </c>
      <c r="AA23" s="60" t="str">
        <f t="shared" si="3"/>
        <v/>
      </c>
      <c r="AQ23" s="73" t="str">
        <f t="shared" si="4"/>
        <v/>
      </c>
    </row>
    <row r="24" spans="1:43" x14ac:dyDescent="0.25">
      <c r="A24" s="5">
        <v>13</v>
      </c>
      <c r="B24" s="76" t="str">
        <f>'[2]01_lista_jornada_anio_paralelo'!D18</f>
        <v>1758223646</v>
      </c>
      <c r="C24" s="55" t="str">
        <f>[3]Agosto!B22</f>
        <v>TAPUYO SAN NICOLAS ROONY JANDRY</v>
      </c>
      <c r="D24" s="86"/>
      <c r="E24" s="86"/>
      <c r="F24" s="86"/>
      <c r="G24" s="86"/>
      <c r="H24" s="86"/>
      <c r="I24" s="86"/>
      <c r="J24" s="86"/>
      <c r="K24" s="86"/>
      <c r="L24" s="88"/>
      <c r="M24" s="89"/>
      <c r="N24" s="91"/>
      <c r="O24" s="90"/>
      <c r="P24" s="91"/>
      <c r="Q24" s="91"/>
      <c r="R24" s="91"/>
      <c r="S24" s="91"/>
      <c r="T24" s="93"/>
      <c r="U24" s="93"/>
      <c r="V24" s="39"/>
      <c r="W24" s="39"/>
      <c r="X24" s="39"/>
      <c r="Y24" s="39"/>
      <c r="Z24" s="39"/>
      <c r="AA24" s="60"/>
      <c r="AQ24" s="73">
        <f t="shared" si="4"/>
        <v>0</v>
      </c>
    </row>
    <row r="25" spans="1:43" x14ac:dyDescent="0.25">
      <c r="A25" s="5"/>
      <c r="B25" s="76"/>
      <c r="C25" s="55"/>
      <c r="D25" s="86"/>
      <c r="E25" s="86"/>
      <c r="F25" s="86"/>
      <c r="G25" s="86"/>
      <c r="H25" s="86"/>
      <c r="I25" s="86"/>
      <c r="J25" s="86"/>
      <c r="K25" s="86"/>
      <c r="L25" s="88"/>
      <c r="M25" s="89"/>
      <c r="N25" s="91"/>
      <c r="O25" s="90"/>
      <c r="P25" s="91"/>
      <c r="Q25" s="91"/>
      <c r="R25" s="91"/>
      <c r="S25" s="91"/>
      <c r="T25" s="93"/>
      <c r="U25" s="93"/>
      <c r="V25" s="39"/>
      <c r="W25" s="39"/>
      <c r="X25" s="39"/>
      <c r="Y25" s="39"/>
      <c r="Z25" s="39"/>
      <c r="AA25" s="60"/>
      <c r="AQ25" s="73">
        <f t="shared" si="4"/>
        <v>0</v>
      </c>
    </row>
    <row r="26" spans="1:43" x14ac:dyDescent="0.25">
      <c r="A26" s="5"/>
      <c r="B26" s="76"/>
      <c r="C26" s="55"/>
      <c r="D26" s="86"/>
      <c r="E26" s="86"/>
      <c r="F26" s="86"/>
      <c r="G26" s="86"/>
      <c r="H26" s="86"/>
      <c r="I26" s="86"/>
      <c r="J26" s="86"/>
      <c r="K26" s="86"/>
      <c r="L26" s="88"/>
      <c r="M26" s="89"/>
      <c r="N26" s="91"/>
      <c r="O26" s="90"/>
      <c r="P26" s="91"/>
      <c r="Q26" s="91"/>
      <c r="R26" s="91"/>
      <c r="S26" s="91"/>
      <c r="T26" s="93"/>
      <c r="U26" s="93"/>
      <c r="V26" s="39"/>
      <c r="W26" s="39"/>
      <c r="X26" s="39"/>
      <c r="Y26" s="39"/>
      <c r="Z26" s="39"/>
      <c r="AA26" s="60"/>
      <c r="AQ26" s="73">
        <f t="shared" si="4"/>
        <v>0</v>
      </c>
    </row>
    <row r="27" spans="1:43" x14ac:dyDescent="0.25">
      <c r="A27" s="5"/>
      <c r="B27" s="76"/>
      <c r="C27" s="55"/>
      <c r="D27" s="86"/>
      <c r="E27" s="86"/>
      <c r="F27" s="86"/>
      <c r="G27" s="86"/>
      <c r="H27" s="86"/>
      <c r="I27" s="86"/>
      <c r="J27" s="86"/>
      <c r="K27" s="86"/>
      <c r="L27" s="88"/>
      <c r="M27" s="89"/>
      <c r="N27" s="91"/>
      <c r="O27" s="90"/>
      <c r="P27" s="91"/>
      <c r="Q27" s="91"/>
      <c r="R27" s="91"/>
      <c r="S27" s="91"/>
      <c r="T27" s="93"/>
      <c r="U27" s="93"/>
      <c r="V27" s="39"/>
      <c r="W27" s="39"/>
      <c r="X27" s="39"/>
      <c r="Y27" s="39"/>
      <c r="Z27" s="39"/>
      <c r="AA27" s="60"/>
      <c r="AQ27" s="73">
        <f t="shared" si="4"/>
        <v>0</v>
      </c>
    </row>
    <row r="28" spans="1:43" x14ac:dyDescent="0.25">
      <c r="A28" s="5"/>
      <c r="B28" s="76"/>
      <c r="C28" s="55"/>
      <c r="D28" s="86"/>
      <c r="E28" s="86"/>
      <c r="F28" s="86"/>
      <c r="G28" s="86"/>
      <c r="H28" s="86"/>
      <c r="I28" s="86"/>
      <c r="J28" s="86"/>
      <c r="K28" s="86"/>
      <c r="L28" s="88"/>
      <c r="M28" s="89"/>
      <c r="N28" s="91"/>
      <c r="O28" s="90"/>
      <c r="P28" s="91"/>
      <c r="Q28" s="91"/>
      <c r="R28" s="91"/>
      <c r="S28" s="91"/>
      <c r="T28" s="93"/>
      <c r="U28" s="93"/>
      <c r="V28" s="39"/>
      <c r="W28" s="39"/>
      <c r="X28" s="39"/>
      <c r="Y28" s="39"/>
      <c r="Z28" s="39"/>
      <c r="AA28" s="60"/>
      <c r="AQ28" s="73">
        <f t="shared" si="4"/>
        <v>0</v>
      </c>
    </row>
    <row r="29" spans="1:43" x14ac:dyDescent="0.25">
      <c r="A29" s="5"/>
      <c r="B29" s="76"/>
      <c r="C29" s="55"/>
      <c r="D29" s="86"/>
      <c r="E29" s="86"/>
      <c r="F29" s="86"/>
      <c r="G29" s="86"/>
      <c r="H29" s="86"/>
      <c r="I29" s="86"/>
      <c r="J29" s="86"/>
      <c r="K29" s="86"/>
      <c r="L29" s="88"/>
      <c r="M29" s="89"/>
      <c r="N29" s="91"/>
      <c r="O29" s="90"/>
      <c r="P29" s="91"/>
      <c r="Q29" s="91"/>
      <c r="R29" s="91"/>
      <c r="S29" s="91"/>
      <c r="T29" s="93"/>
      <c r="U29" s="93"/>
      <c r="V29" s="39"/>
      <c r="W29" s="39"/>
      <c r="X29" s="39"/>
      <c r="Y29" s="39"/>
      <c r="Z29" s="39"/>
      <c r="AA29" s="60"/>
      <c r="AQ29" s="73">
        <f t="shared" si="4"/>
        <v>0</v>
      </c>
    </row>
    <row r="30" spans="1:43" x14ac:dyDescent="0.25">
      <c r="A30" s="5"/>
      <c r="B30" s="76"/>
      <c r="C30" s="55"/>
      <c r="D30" s="86"/>
      <c r="E30" s="86"/>
      <c r="F30" s="86"/>
      <c r="G30" s="86"/>
      <c r="H30" s="86"/>
      <c r="I30" s="86"/>
      <c r="J30" s="86"/>
      <c r="K30" s="86"/>
      <c r="L30" s="88"/>
      <c r="M30" s="89"/>
      <c r="N30" s="91"/>
      <c r="O30" s="90"/>
      <c r="P30" s="91"/>
      <c r="Q30" s="91"/>
      <c r="R30" s="91"/>
      <c r="S30" s="91"/>
      <c r="T30" s="93"/>
      <c r="U30" s="93"/>
      <c r="V30" s="39"/>
      <c r="W30" s="39"/>
      <c r="X30" s="39"/>
      <c r="Y30" s="39"/>
      <c r="Z30" s="39"/>
      <c r="AA30" s="60"/>
      <c r="AQ30" s="73">
        <f t="shared" si="4"/>
        <v>0</v>
      </c>
    </row>
    <row r="31" spans="1:43" x14ac:dyDescent="0.25">
      <c r="A31" s="5"/>
      <c r="B31" s="76"/>
      <c r="C31" s="55"/>
      <c r="D31" s="86"/>
      <c r="E31" s="86"/>
      <c r="F31" s="86"/>
      <c r="G31" s="86"/>
      <c r="H31" s="86"/>
      <c r="I31" s="86"/>
      <c r="J31" s="86"/>
      <c r="K31" s="86"/>
      <c r="L31" s="88"/>
      <c r="M31" s="89"/>
      <c r="N31" s="91"/>
      <c r="O31" s="90"/>
      <c r="P31" s="91"/>
      <c r="Q31" s="91"/>
      <c r="R31" s="91"/>
      <c r="S31" s="91"/>
      <c r="T31" s="93"/>
      <c r="U31" s="93"/>
      <c r="V31" s="39"/>
      <c r="W31" s="39"/>
      <c r="X31" s="39"/>
      <c r="Y31" s="39"/>
      <c r="Z31" s="39"/>
      <c r="AA31" s="60"/>
      <c r="AQ31" s="73">
        <f t="shared" si="4"/>
        <v>0</v>
      </c>
    </row>
    <row r="32" spans="1:43" x14ac:dyDescent="0.25">
      <c r="A32" s="5"/>
      <c r="B32" s="76"/>
      <c r="C32" s="55"/>
      <c r="D32" s="86"/>
      <c r="E32" s="86"/>
      <c r="F32" s="86"/>
      <c r="G32" s="86"/>
      <c r="H32" s="86"/>
      <c r="I32" s="86"/>
      <c r="J32" s="86"/>
      <c r="K32" s="86"/>
      <c r="L32" s="88"/>
      <c r="M32" s="89"/>
      <c r="N32" s="91"/>
      <c r="O32" s="90"/>
      <c r="P32" s="91"/>
      <c r="Q32" s="91"/>
      <c r="R32" s="91"/>
      <c r="S32" s="91"/>
      <c r="T32" s="93"/>
      <c r="U32" s="93"/>
      <c r="V32" s="39"/>
      <c r="W32" s="39"/>
      <c r="X32" s="39"/>
      <c r="Y32" s="39"/>
      <c r="Z32" s="39"/>
      <c r="AA32" s="60"/>
      <c r="AQ32" s="73">
        <f t="shared" si="4"/>
        <v>0</v>
      </c>
    </row>
    <row r="33" spans="1:43" x14ac:dyDescent="0.25">
      <c r="A33" s="5"/>
      <c r="B33" s="76"/>
      <c r="C33" s="55"/>
      <c r="D33" s="86"/>
      <c r="E33" s="86"/>
      <c r="F33" s="86"/>
      <c r="G33" s="86"/>
      <c r="H33" s="86"/>
      <c r="I33" s="86"/>
      <c r="J33" s="86"/>
      <c r="K33" s="86"/>
      <c r="L33" s="88"/>
      <c r="M33" s="89"/>
      <c r="N33" s="91"/>
      <c r="O33" s="90"/>
      <c r="P33" s="91"/>
      <c r="Q33" s="91"/>
      <c r="R33" s="91"/>
      <c r="S33" s="91"/>
      <c r="T33" s="93"/>
      <c r="U33" s="93"/>
      <c r="V33" s="39"/>
      <c r="W33" s="39"/>
      <c r="X33" s="39"/>
      <c r="Y33" s="39"/>
      <c r="Z33" s="39"/>
      <c r="AA33" s="60"/>
      <c r="AQ33" s="73">
        <f t="shared" si="4"/>
        <v>0</v>
      </c>
    </row>
    <row r="34" spans="1:43" x14ac:dyDescent="0.25">
      <c r="A34" s="5"/>
      <c r="B34" s="76"/>
      <c r="C34" s="55"/>
      <c r="D34" s="86"/>
      <c r="E34" s="86"/>
      <c r="F34" s="86"/>
      <c r="G34" s="86"/>
      <c r="H34" s="86"/>
      <c r="I34" s="86"/>
      <c r="J34" s="86"/>
      <c r="K34" s="86"/>
      <c r="L34" s="88"/>
      <c r="M34" s="89"/>
      <c r="N34" s="91"/>
      <c r="O34" s="90"/>
      <c r="P34" s="91"/>
      <c r="Q34" s="91"/>
      <c r="R34" s="91"/>
      <c r="S34" s="91"/>
      <c r="T34" s="93"/>
      <c r="U34" s="93"/>
      <c r="V34" s="39"/>
      <c r="W34" s="39"/>
      <c r="X34" s="39"/>
      <c r="Y34" s="39"/>
      <c r="Z34" s="39"/>
      <c r="AA34" s="60"/>
      <c r="AQ34" s="73">
        <f t="shared" si="4"/>
        <v>0</v>
      </c>
    </row>
    <row r="35" spans="1:43" x14ac:dyDescent="0.25">
      <c r="A35" s="5"/>
      <c r="B35" s="76"/>
      <c r="C35" s="55"/>
      <c r="D35" s="86"/>
      <c r="E35" s="86"/>
      <c r="F35" s="86"/>
      <c r="G35" s="86"/>
      <c r="H35" s="86"/>
      <c r="I35" s="86"/>
      <c r="J35" s="86"/>
      <c r="K35" s="86"/>
      <c r="L35" s="88"/>
      <c r="M35" s="89"/>
      <c r="N35" s="91"/>
      <c r="O35" s="90"/>
      <c r="P35" s="91"/>
      <c r="Q35" s="91"/>
      <c r="R35" s="91"/>
      <c r="S35" s="91"/>
      <c r="T35" s="93"/>
      <c r="U35" s="93"/>
      <c r="V35" s="39"/>
      <c r="W35" s="39"/>
      <c r="X35" s="39"/>
      <c r="Y35" s="39"/>
      <c r="Z35" s="39"/>
      <c r="AA35" s="60"/>
      <c r="AQ35" s="73">
        <f t="shared" si="4"/>
        <v>0</v>
      </c>
    </row>
    <row r="36" spans="1:43" x14ac:dyDescent="0.25">
      <c r="A36" s="5"/>
      <c r="B36" s="76"/>
      <c r="C36" s="55"/>
      <c r="D36" s="86"/>
      <c r="E36" s="86"/>
      <c r="F36" s="86"/>
      <c r="G36" s="86"/>
      <c r="H36" s="86"/>
      <c r="I36" s="86"/>
      <c r="J36" s="86"/>
      <c r="K36" s="86"/>
      <c r="L36" s="88"/>
      <c r="M36" s="89"/>
      <c r="N36" s="91"/>
      <c r="O36" s="90"/>
      <c r="P36" s="91"/>
      <c r="Q36" s="91"/>
      <c r="R36" s="91"/>
      <c r="S36" s="91"/>
      <c r="T36" s="93"/>
      <c r="U36" s="93"/>
      <c r="V36" s="39"/>
      <c r="W36" s="39"/>
      <c r="X36" s="39"/>
      <c r="Y36" s="39"/>
      <c r="Z36" s="39"/>
      <c r="AA36" s="60"/>
      <c r="AQ36" s="73">
        <f t="shared" si="4"/>
        <v>0</v>
      </c>
    </row>
    <row r="37" spans="1:43" x14ac:dyDescent="0.25">
      <c r="A37" s="5"/>
      <c r="B37" s="76"/>
      <c r="C37" s="55"/>
      <c r="D37" s="86"/>
      <c r="E37" s="86"/>
      <c r="F37" s="86"/>
      <c r="G37" s="86"/>
      <c r="H37" s="86"/>
      <c r="I37" s="86"/>
      <c r="J37" s="86"/>
      <c r="K37" s="86"/>
      <c r="L37" s="88"/>
      <c r="M37" s="89"/>
      <c r="N37" s="91"/>
      <c r="O37" s="90"/>
      <c r="P37" s="91"/>
      <c r="Q37" s="91"/>
      <c r="R37" s="91"/>
      <c r="S37" s="91"/>
      <c r="T37" s="93"/>
      <c r="U37" s="93"/>
      <c r="V37" s="39"/>
      <c r="W37" s="39"/>
      <c r="X37" s="39"/>
      <c r="Y37" s="39"/>
      <c r="Z37" s="39"/>
      <c r="AA37" s="60"/>
      <c r="AQ37" s="73">
        <f t="shared" si="4"/>
        <v>0</v>
      </c>
    </row>
    <row r="38" spans="1:43" x14ac:dyDescent="0.25">
      <c r="A38" s="5"/>
      <c r="B38" s="76"/>
      <c r="C38" s="55"/>
      <c r="D38" s="86"/>
      <c r="E38" s="86"/>
      <c r="F38" s="86"/>
      <c r="G38" s="86"/>
      <c r="H38" s="86"/>
      <c r="I38" s="86"/>
      <c r="J38" s="86"/>
      <c r="K38" s="86"/>
      <c r="L38" s="88"/>
      <c r="M38" s="89"/>
      <c r="N38" s="91"/>
      <c r="O38" s="90"/>
      <c r="P38" s="91"/>
      <c r="Q38" s="91"/>
      <c r="R38" s="91"/>
      <c r="S38" s="91"/>
      <c r="T38" s="93"/>
      <c r="U38" s="93"/>
      <c r="V38" s="39"/>
      <c r="W38" s="39"/>
      <c r="X38" s="39"/>
      <c r="Y38" s="39"/>
      <c r="Z38" s="39"/>
      <c r="AA38" s="60"/>
      <c r="AQ38" s="73">
        <f t="shared" si="4"/>
        <v>0</v>
      </c>
    </row>
    <row r="39" spans="1:43" x14ac:dyDescent="0.25">
      <c r="A39" s="5"/>
      <c r="B39" s="76"/>
      <c r="C39" s="55"/>
      <c r="D39" s="86"/>
      <c r="E39" s="86"/>
      <c r="F39" s="86"/>
      <c r="G39" s="86"/>
      <c r="H39" s="86"/>
      <c r="I39" s="86"/>
      <c r="J39" s="86"/>
      <c r="K39" s="86"/>
      <c r="L39" s="88"/>
      <c r="M39" s="89"/>
      <c r="N39" s="91"/>
      <c r="O39" s="90"/>
      <c r="P39" s="91"/>
      <c r="Q39" s="91"/>
      <c r="R39" s="91"/>
      <c r="S39" s="91"/>
      <c r="T39" s="93"/>
      <c r="U39" s="93"/>
      <c r="V39" s="39"/>
      <c r="W39" s="39"/>
      <c r="X39" s="39"/>
      <c r="Y39" s="39"/>
      <c r="Z39" s="39"/>
      <c r="AA39" s="60"/>
      <c r="AQ39" s="73">
        <f t="shared" si="4"/>
        <v>0</v>
      </c>
    </row>
    <row r="40" spans="1:43" x14ac:dyDescent="0.25">
      <c r="A40" s="5"/>
      <c r="B40" s="76"/>
      <c r="C40" s="55"/>
      <c r="D40" s="86"/>
      <c r="E40" s="86"/>
      <c r="F40" s="86"/>
      <c r="G40" s="86"/>
      <c r="H40" s="86"/>
      <c r="I40" s="86"/>
      <c r="J40" s="86"/>
      <c r="K40" s="86"/>
      <c r="L40" s="88"/>
      <c r="M40" s="89"/>
      <c r="N40" s="91"/>
      <c r="O40" s="90"/>
      <c r="P40" s="91"/>
      <c r="Q40" s="91"/>
      <c r="R40" s="91"/>
      <c r="S40" s="91"/>
      <c r="T40" s="93"/>
      <c r="U40" s="93"/>
      <c r="V40" s="39"/>
      <c r="W40" s="39"/>
      <c r="X40" s="39"/>
      <c r="Y40" s="39"/>
      <c r="Z40" s="39"/>
      <c r="AA40" s="60"/>
      <c r="AQ40" s="73">
        <f t="shared" si="4"/>
        <v>0</v>
      </c>
    </row>
  </sheetData>
  <mergeCells count="27">
    <mergeCell ref="N10:O10"/>
    <mergeCell ref="P10:Q10"/>
    <mergeCell ref="R10:S10"/>
    <mergeCell ref="W8:W11"/>
    <mergeCell ref="X8:X11"/>
    <mergeCell ref="A2:B2"/>
    <mergeCell ref="A3:B3"/>
    <mergeCell ref="A4:B4"/>
    <mergeCell ref="D4:F4"/>
    <mergeCell ref="C2:AA2"/>
    <mergeCell ref="C3:AA3"/>
    <mergeCell ref="A6:AA6"/>
    <mergeCell ref="A7:AA7"/>
    <mergeCell ref="A8:C10"/>
    <mergeCell ref="Z8:Z11"/>
    <mergeCell ref="AA8:AA11"/>
    <mergeCell ref="D10:E10"/>
    <mergeCell ref="F10:G10"/>
    <mergeCell ref="H10:I10"/>
    <mergeCell ref="J10:K10"/>
    <mergeCell ref="L10:M10"/>
    <mergeCell ref="D8:S8"/>
    <mergeCell ref="T8:U10"/>
    <mergeCell ref="V8:V11"/>
    <mergeCell ref="Y8:Y11"/>
    <mergeCell ref="D9:K9"/>
    <mergeCell ref="L9:S9"/>
  </mergeCells>
  <conditionalFormatting sqref="D12:K40">
    <cfRule type="cellIs" dxfId="9" priority="1" operator="lessThan">
      <formula>7</formula>
    </cfRule>
  </conditionalFormatting>
  <pageMargins left="0.19685039370078741" right="0.19685039370078741" top="0.19685039370078741" bottom="0.19685039370078741" header="0" footer="0"/>
  <pageSetup paperSize="9" scale="75" orientation="landscape" horizontalDpi="4294967292" verticalDpi="36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2F2E"/>
  </sheetPr>
  <dimension ref="A1:K48"/>
  <sheetViews>
    <sheetView showGridLines="0" zoomScaleNormal="100" workbookViewId="0">
      <selection activeCell="C1" sqref="C1"/>
    </sheetView>
  </sheetViews>
  <sheetFormatPr baseColWidth="10" defaultRowHeight="15" x14ac:dyDescent="0.25"/>
  <cols>
    <col min="1" max="1" width="4.140625" customWidth="1"/>
    <col min="2" max="2" width="11.7109375" customWidth="1"/>
    <col min="3" max="3" width="40.7109375" customWidth="1"/>
    <col min="4" max="6" width="10.7109375" customWidth="1"/>
    <col min="7" max="7" width="2.7109375" customWidth="1"/>
    <col min="8" max="8" width="12.7109375" customWidth="1"/>
    <col min="9" max="9" width="10.7109375" customWidth="1"/>
    <col min="10" max="10" width="8.7109375" customWidth="1"/>
    <col min="11" max="11" width="4.140625" customWidth="1"/>
    <col min="12" max="12" width="1.140625" customWidth="1"/>
  </cols>
  <sheetData>
    <row r="1" spans="1:11" ht="82.5" customHeight="1" x14ac:dyDescent="0.25"/>
    <row r="2" spans="1:11" ht="21" customHeight="1" x14ac:dyDescent="0.25">
      <c r="A2" s="110" t="s">
        <v>10</v>
      </c>
      <c r="B2" s="110"/>
      <c r="C2" s="154" t="s">
        <v>72</v>
      </c>
      <c r="D2" s="154"/>
      <c r="E2" s="154"/>
      <c r="F2" s="154"/>
      <c r="G2" s="154"/>
      <c r="H2" s="154"/>
      <c r="I2" s="154"/>
      <c r="J2" s="154"/>
      <c r="K2" s="154"/>
    </row>
    <row r="3" spans="1:11" ht="21" customHeight="1" x14ac:dyDescent="0.25">
      <c r="A3" s="110" t="s">
        <v>11</v>
      </c>
      <c r="B3" s="110"/>
      <c r="C3" s="119" t="s">
        <v>76</v>
      </c>
      <c r="D3" s="119"/>
      <c r="E3" s="119"/>
      <c r="F3" s="119"/>
      <c r="G3" s="119"/>
      <c r="H3" s="119"/>
      <c r="I3" s="119"/>
      <c r="J3" s="119"/>
      <c r="K3" s="119"/>
    </row>
    <row r="4" spans="1:11" ht="21" customHeight="1" x14ac:dyDescent="0.25">
      <c r="A4" s="110" t="s">
        <v>40</v>
      </c>
      <c r="B4" s="110"/>
      <c r="C4" s="11" t="s">
        <v>77</v>
      </c>
      <c r="D4" s="61" t="s">
        <v>63</v>
      </c>
      <c r="E4" s="62" t="s">
        <v>70</v>
      </c>
      <c r="F4" s="153"/>
      <c r="G4" s="153"/>
      <c r="H4" s="153"/>
      <c r="I4" s="153"/>
      <c r="J4" s="153"/>
      <c r="K4" s="153"/>
    </row>
    <row r="5" spans="1:11" ht="7.5" customHeight="1" x14ac:dyDescent="0.25"/>
    <row r="6" spans="1:11" ht="30" customHeight="1" x14ac:dyDescent="0.25">
      <c r="A6" s="111" t="s">
        <v>47</v>
      </c>
      <c r="B6" s="111"/>
      <c r="C6" s="111"/>
      <c r="D6" s="111"/>
      <c r="E6" s="111"/>
      <c r="F6" s="111"/>
    </row>
    <row r="7" spans="1:11" ht="25.5" customHeight="1" x14ac:dyDescent="0.25">
      <c r="A7" s="104" t="s">
        <v>74</v>
      </c>
      <c r="B7" s="104"/>
      <c r="C7" s="104"/>
      <c r="D7" s="104"/>
      <c r="E7" s="104"/>
      <c r="F7" s="104"/>
    </row>
    <row r="8" spans="1:11" ht="15" customHeight="1" x14ac:dyDescent="0.25">
      <c r="A8" s="105" t="s">
        <v>1</v>
      </c>
      <c r="B8" s="105"/>
      <c r="C8" s="106"/>
      <c r="D8" s="142" t="s">
        <v>50</v>
      </c>
      <c r="E8" s="142" t="s">
        <v>52</v>
      </c>
      <c r="F8" s="148" t="s">
        <v>43</v>
      </c>
    </row>
    <row r="9" spans="1:11" ht="22.5" customHeight="1" x14ac:dyDescent="0.25">
      <c r="A9" s="107"/>
      <c r="B9" s="107"/>
      <c r="C9" s="108"/>
      <c r="D9" s="143"/>
      <c r="E9" s="143"/>
      <c r="F9" s="149"/>
      <c r="H9" s="145" t="s">
        <v>44</v>
      </c>
      <c r="I9" s="145"/>
      <c r="J9" s="145"/>
      <c r="K9" s="145"/>
    </row>
    <row r="10" spans="1:11" ht="16.5" customHeight="1" x14ac:dyDescent="0.25">
      <c r="A10" s="2" t="s">
        <v>3</v>
      </c>
      <c r="B10" s="2" t="s">
        <v>2</v>
      </c>
      <c r="C10" s="3" t="s">
        <v>0</v>
      </c>
      <c r="D10" s="144"/>
      <c r="E10" s="144"/>
      <c r="F10" s="152"/>
    </row>
    <row r="11" spans="1:11" ht="15" customHeight="1" x14ac:dyDescent="0.25">
      <c r="A11" s="75">
        <v>1</v>
      </c>
      <c r="B11" s="76" t="str">
        <f>'[2]01_lista_jornada_anio_paralelo'!D6</f>
        <v>0851920058</v>
      </c>
      <c r="C11" s="55" t="str">
        <f>[3]Agosto!B10</f>
        <v>AÑAPA AÑAPA SAIRON JOHAO</v>
      </c>
      <c r="D11" s="4" t="e">
        <f>'3ER TRIMESTRE '!V12</f>
        <v>#VALUE!</v>
      </c>
      <c r="E11" s="4" t="e">
        <f>'3ER TRIMESTRE '!Z12</f>
        <v>#DIV/0!</v>
      </c>
      <c r="F11" s="74" t="str">
        <f>'3ER TRIMESTRE '!AA12</f>
        <v/>
      </c>
      <c r="H11" s="147" t="s">
        <v>74</v>
      </c>
      <c r="I11" s="147"/>
      <c r="J11" s="147"/>
      <c r="K11" s="147"/>
    </row>
    <row r="12" spans="1:11" x14ac:dyDescent="0.25">
      <c r="A12" s="75">
        <v>2</v>
      </c>
      <c r="B12" s="76" t="str">
        <f>'[2]01_lista_jornada_anio_paralelo'!D7</f>
        <v>0851348904</v>
      </c>
      <c r="C12" s="55" t="str">
        <f>[3]Agosto!B11</f>
        <v>AÑAPA DE LA CRUZ GILBERT SANTIAGO</v>
      </c>
      <c r="D12" s="4" t="e">
        <f>'3ER TRIMESTRE '!V13</f>
        <v>#VALUE!</v>
      </c>
      <c r="E12" s="4" t="e">
        <f>'3ER TRIMESTRE '!Z13</f>
        <v>#DIV/0!</v>
      </c>
      <c r="F12" s="74" t="str">
        <f>'3ER TRIMESTRE '!AA13</f>
        <v/>
      </c>
      <c r="H12" s="68" t="s">
        <v>45</v>
      </c>
      <c r="I12" s="69" t="s">
        <v>46</v>
      </c>
      <c r="J12" s="146" t="s">
        <v>14</v>
      </c>
      <c r="K12" s="146"/>
    </row>
    <row r="13" spans="1:11" x14ac:dyDescent="0.25">
      <c r="A13" s="75">
        <v>3</v>
      </c>
      <c r="B13" s="76" t="str">
        <f>'[2]01_lista_jornada_anio_paralelo'!D8</f>
        <v>0851267625</v>
      </c>
      <c r="C13" s="55" t="str">
        <f>[3]Agosto!B12</f>
        <v>AÑAPA DE LA CRUZ JANDRI ULICE</v>
      </c>
      <c r="D13" s="4" t="e">
        <f>'3ER TRIMESTRE '!V14</f>
        <v>#VALUE!</v>
      </c>
      <c r="E13" s="4" t="e">
        <f>'3ER TRIMESTRE '!Z14</f>
        <v>#DIV/0!</v>
      </c>
      <c r="F13" s="74" t="str">
        <f>'3ER TRIMESTRE '!AA14</f>
        <v/>
      </c>
      <c r="H13" s="66" t="s">
        <v>54</v>
      </c>
      <c r="I13" s="77">
        <f>COUNTIF(F11:F39,"&gt;8,99")</f>
        <v>0</v>
      </c>
      <c r="J13" s="78" t="e">
        <f>(I13*100)/I17</f>
        <v>#DIV/0!</v>
      </c>
      <c r="K13" s="63" t="s">
        <v>14</v>
      </c>
    </row>
    <row r="14" spans="1:11" x14ac:dyDescent="0.25">
      <c r="A14" s="75">
        <v>4</v>
      </c>
      <c r="B14" s="76" t="str">
        <f>'[2]01_lista_jornada_anio_paralelo'!D9</f>
        <v>1757484652</v>
      </c>
      <c r="C14" s="55" t="str">
        <f>[3]Agosto!B13</f>
        <v>AÑAPA QUINTERO DENNER JOSTIN</v>
      </c>
      <c r="D14" s="4" t="e">
        <f>'3ER TRIMESTRE '!V15</f>
        <v>#VALUE!</v>
      </c>
      <c r="E14" s="4" t="e">
        <f>'3ER TRIMESTRE '!Z15</f>
        <v>#DIV/0!</v>
      </c>
      <c r="F14" s="74" t="str">
        <f>'3ER TRIMESTRE '!AA15</f>
        <v/>
      </c>
      <c r="H14" s="66" t="s">
        <v>55</v>
      </c>
      <c r="I14" s="77">
        <f>COUNTIF(F11:F39,"&gt;6,99")-I13</f>
        <v>0</v>
      </c>
      <c r="J14" s="79" t="e">
        <f>(I14*100)/I17</f>
        <v>#DIV/0!</v>
      </c>
      <c r="K14" s="64" t="s">
        <v>14</v>
      </c>
    </row>
    <row r="15" spans="1:11" x14ac:dyDescent="0.25">
      <c r="A15" s="75">
        <v>5</v>
      </c>
      <c r="B15" s="76" t="str">
        <f>'[2]01_lista_jornada_anio_paralelo'!D10</f>
        <v>0851427955</v>
      </c>
      <c r="C15" s="55" t="str">
        <f>[3]Agosto!B14</f>
        <v>CIMARRON DE LA CRUZ JAMILETH SAIDA</v>
      </c>
      <c r="D15" s="4" t="e">
        <f>'3ER TRIMESTRE '!V16</f>
        <v>#VALUE!</v>
      </c>
      <c r="E15" s="4" t="e">
        <f>'3ER TRIMESTRE '!Z16</f>
        <v>#DIV/0!</v>
      </c>
      <c r="F15" s="74" t="str">
        <f>'3ER TRIMESTRE '!AA16</f>
        <v/>
      </c>
      <c r="H15" s="67" t="s">
        <v>56</v>
      </c>
      <c r="I15" s="77">
        <f>COUNTIF(F11:F39,"&gt;4")-I13-I14</f>
        <v>0</v>
      </c>
      <c r="J15" s="79" t="e">
        <f>(I15*100)/I17</f>
        <v>#DIV/0!</v>
      </c>
      <c r="K15" s="64" t="s">
        <v>14</v>
      </c>
    </row>
    <row r="16" spans="1:11" x14ac:dyDescent="0.25">
      <c r="A16" s="75">
        <v>6</v>
      </c>
      <c r="B16" s="76" t="str">
        <f>'[2]01_lista_jornada_anio_paralelo'!D11</f>
        <v>0851515122</v>
      </c>
      <c r="C16" s="55" t="str">
        <f>[3]Agosto!B15</f>
        <v>DE LA CRUZ CIMARRON JHONNY WUALBER</v>
      </c>
      <c r="D16" s="4" t="e">
        <f>'3ER TRIMESTRE '!V17</f>
        <v>#VALUE!</v>
      </c>
      <c r="E16" s="4" t="e">
        <f>'3ER TRIMESTRE '!Z17</f>
        <v>#DIV/0!</v>
      </c>
      <c r="F16" s="74" t="str">
        <f>'3ER TRIMESTRE '!AA17</f>
        <v/>
      </c>
      <c r="H16" s="66" t="s">
        <v>57</v>
      </c>
      <c r="I16" s="77">
        <f>COUNTIF(F11:F39,"&gt;0")-I13-I14-I15</f>
        <v>0</v>
      </c>
      <c r="J16" s="80" t="e">
        <f>(I16*100)/I17</f>
        <v>#DIV/0!</v>
      </c>
      <c r="K16" s="65" t="s">
        <v>14</v>
      </c>
    </row>
    <row r="17" spans="1:11" x14ac:dyDescent="0.25">
      <c r="A17" s="75">
        <v>7</v>
      </c>
      <c r="B17" s="76" t="str">
        <f>'[2]01_lista_jornada_anio_paralelo'!D12</f>
        <v>0851422535</v>
      </c>
      <c r="C17" s="55" t="str">
        <f>[3]Agosto!B16</f>
        <v>DE LA CRUZ DE LA CRUZ FERLIN REINALDO</v>
      </c>
      <c r="D17" s="4" t="e">
        <f>'3ER TRIMESTRE '!V18</f>
        <v>#VALUE!</v>
      </c>
      <c r="E17" s="4" t="e">
        <f>'3ER TRIMESTRE '!Z18</f>
        <v>#DIV/0!</v>
      </c>
      <c r="F17" s="74" t="str">
        <f>'3ER TRIMESTRE '!AA18</f>
        <v/>
      </c>
      <c r="H17" s="70" t="s">
        <v>27</v>
      </c>
      <c r="I17" s="81">
        <f>SUM(I13:I16)</f>
        <v>0</v>
      </c>
      <c r="J17" s="82" t="e">
        <f>SUM(J13:J16)</f>
        <v>#DIV/0!</v>
      </c>
      <c r="K17" s="71" t="s">
        <v>14</v>
      </c>
    </row>
    <row r="18" spans="1:11" x14ac:dyDescent="0.25">
      <c r="A18" s="75">
        <v>8</v>
      </c>
      <c r="B18" s="76" t="str">
        <f>'[2]01_lista_jornada_anio_paralelo'!D13</f>
        <v>0852156157</v>
      </c>
      <c r="C18" s="55" t="str">
        <f>[3]Agosto!B17</f>
        <v>DE LA CRUZ DELACRUZ HERSON EDISON</v>
      </c>
      <c r="D18" s="4" t="e">
        <f>'3ER TRIMESTRE '!V19</f>
        <v>#VALUE!</v>
      </c>
      <c r="E18" s="4" t="e">
        <f>'3ER TRIMESTRE '!Z19</f>
        <v>#DIV/0!</v>
      </c>
      <c r="F18" s="74" t="str">
        <f>'3ER TRIMESTRE '!AA19</f>
        <v/>
      </c>
    </row>
    <row r="19" spans="1:11" x14ac:dyDescent="0.25">
      <c r="A19" s="75">
        <v>9</v>
      </c>
      <c r="B19" s="76" t="str">
        <f>'[2]01_lista_jornada_anio_paralelo'!D14</f>
        <v>1757685621</v>
      </c>
      <c r="C19" s="55" t="str">
        <f>[3]Agosto!B18</f>
        <v>DE LA CRUZ SAN NICOLAS GRISSELY ROXANA</v>
      </c>
      <c r="D19" s="4" t="e">
        <f>'3ER TRIMESTRE '!V20</f>
        <v>#VALUE!</v>
      </c>
      <c r="E19" s="4" t="e">
        <f>'3ER TRIMESTRE '!Z20</f>
        <v>#DIV/0!</v>
      </c>
      <c r="F19" s="74" t="str">
        <f>'3ER TRIMESTRE '!AA20</f>
        <v/>
      </c>
    </row>
    <row r="20" spans="1:11" x14ac:dyDescent="0.25">
      <c r="A20" s="75">
        <v>10</v>
      </c>
      <c r="B20" s="76" t="str">
        <f>'[2]01_lista_jornada_anio_paralelo'!D15</f>
        <v>0851453993</v>
      </c>
      <c r="C20" s="55" t="str">
        <f>[3]Agosto!B19</f>
        <v>DE LA CRUZ TAPUYO NAICER ANDRAEL</v>
      </c>
      <c r="D20" s="4" t="e">
        <f>'3ER TRIMESTRE '!V21</f>
        <v>#VALUE!</v>
      </c>
      <c r="E20" s="4" t="e">
        <f>'3ER TRIMESTRE '!Z21</f>
        <v>#DIV/0!</v>
      </c>
      <c r="F20" s="74" t="str">
        <f>'3ER TRIMESTRE '!AA21</f>
        <v/>
      </c>
    </row>
    <row r="21" spans="1:11" x14ac:dyDescent="0.25">
      <c r="A21" s="75">
        <v>11</v>
      </c>
      <c r="B21" s="76" t="str">
        <f>'[2]01_lista_jornada_anio_paralelo'!D16</f>
        <v>0851427641</v>
      </c>
      <c r="C21" s="55" t="str">
        <f>[3]Agosto!B20</f>
        <v>DE LA CRUZ TAPUYO ROXI ELBIA</v>
      </c>
      <c r="D21" s="4" t="e">
        <f>'3ER TRIMESTRE '!V22</f>
        <v>#VALUE!</v>
      </c>
      <c r="E21" s="4" t="e">
        <f>'3ER TRIMESTRE '!Z22</f>
        <v>#DIV/0!</v>
      </c>
      <c r="F21" s="74" t="str">
        <f>'3ER TRIMESTRE '!AA22</f>
        <v/>
      </c>
    </row>
    <row r="22" spans="1:11" x14ac:dyDescent="0.25">
      <c r="A22" s="75">
        <v>12</v>
      </c>
      <c r="B22" s="76" t="str">
        <f>'[2]01_lista_jornada_anio_paralelo'!D17</f>
        <v>0851427666</v>
      </c>
      <c r="C22" s="55" t="str">
        <f>[3]Agosto!B21</f>
        <v>TAPUYO DE LA CRUZ SILVIA KATHERINE</v>
      </c>
      <c r="D22" s="4" t="e">
        <f>'3ER TRIMESTRE '!V23</f>
        <v>#VALUE!</v>
      </c>
      <c r="E22" s="4" t="e">
        <f>'3ER TRIMESTRE '!Z23</f>
        <v>#DIV/0!</v>
      </c>
      <c r="F22" s="74" t="str">
        <f>'3ER TRIMESTRE '!AA23</f>
        <v/>
      </c>
    </row>
    <row r="23" spans="1:11" x14ac:dyDescent="0.25">
      <c r="A23" s="75">
        <v>13</v>
      </c>
      <c r="B23" s="76" t="str">
        <f>'[2]01_lista_jornada_anio_paralelo'!D18</f>
        <v>1758223646</v>
      </c>
      <c r="C23" s="55" t="str">
        <f>[3]Agosto!B22</f>
        <v>TAPUYO SAN NICOLAS ROONY JANDRY</v>
      </c>
      <c r="D23" s="4"/>
      <c r="E23" s="4"/>
      <c r="F23" s="74"/>
    </row>
    <row r="24" spans="1:11" x14ac:dyDescent="0.25">
      <c r="A24" s="75"/>
      <c r="B24" s="76"/>
      <c r="C24" s="55"/>
      <c r="D24" s="4"/>
      <c r="E24" s="4"/>
      <c r="F24" s="74"/>
    </row>
    <row r="25" spans="1:11" x14ac:dyDescent="0.25">
      <c r="A25" s="75"/>
      <c r="B25" s="76"/>
      <c r="C25" s="55"/>
      <c r="D25" s="4"/>
      <c r="E25" s="4"/>
      <c r="F25" s="74"/>
    </row>
    <row r="26" spans="1:11" x14ac:dyDescent="0.25">
      <c r="A26" s="75"/>
      <c r="B26" s="76"/>
      <c r="C26" s="55"/>
      <c r="D26" s="4"/>
      <c r="E26" s="4"/>
      <c r="F26" s="74"/>
    </row>
    <row r="27" spans="1:11" x14ac:dyDescent="0.25">
      <c r="A27" s="75"/>
      <c r="B27" s="76"/>
      <c r="C27" s="55"/>
      <c r="D27" s="4"/>
      <c r="E27" s="4"/>
      <c r="F27" s="74"/>
    </row>
    <row r="28" spans="1:11" x14ac:dyDescent="0.25">
      <c r="A28" s="75"/>
      <c r="B28" s="76"/>
      <c r="C28" s="55"/>
      <c r="D28" s="4"/>
      <c r="E28" s="4"/>
      <c r="F28" s="74"/>
    </row>
    <row r="29" spans="1:11" x14ac:dyDescent="0.25">
      <c r="A29" s="75"/>
      <c r="B29" s="76"/>
      <c r="C29" s="55"/>
      <c r="D29" s="4"/>
      <c r="E29" s="4"/>
      <c r="F29" s="74"/>
    </row>
    <row r="30" spans="1:11" x14ac:dyDescent="0.25">
      <c r="A30" s="75"/>
      <c r="B30" s="76"/>
      <c r="C30" s="55"/>
      <c r="D30" s="4"/>
      <c r="E30" s="4"/>
      <c r="F30" s="74"/>
    </row>
    <row r="31" spans="1:11" x14ac:dyDescent="0.25">
      <c r="A31" s="75"/>
      <c r="B31" s="76"/>
      <c r="C31" s="55"/>
      <c r="D31" s="4"/>
      <c r="E31" s="4"/>
      <c r="F31" s="74"/>
    </row>
    <row r="32" spans="1:11" x14ac:dyDescent="0.25">
      <c r="A32" s="75"/>
      <c r="B32" s="76"/>
      <c r="C32" s="55"/>
      <c r="D32" s="4"/>
      <c r="E32" s="4"/>
      <c r="F32" s="74"/>
    </row>
    <row r="33" spans="1:9" x14ac:dyDescent="0.25">
      <c r="A33" s="75"/>
      <c r="B33" s="76"/>
      <c r="C33" s="55"/>
      <c r="D33" s="4"/>
      <c r="E33" s="4"/>
      <c r="F33" s="74"/>
    </row>
    <row r="34" spans="1:9" x14ac:dyDescent="0.25">
      <c r="A34" s="75"/>
      <c r="B34" s="76"/>
      <c r="C34" s="55"/>
      <c r="D34" s="4"/>
      <c r="E34" s="4"/>
      <c r="F34" s="74"/>
    </row>
    <row r="35" spans="1:9" x14ac:dyDescent="0.25">
      <c r="A35" s="75"/>
      <c r="B35" s="76"/>
      <c r="C35" s="55"/>
      <c r="D35" s="4"/>
      <c r="E35" s="4"/>
      <c r="F35" s="74"/>
    </row>
    <row r="36" spans="1:9" x14ac:dyDescent="0.25">
      <c r="A36" s="75"/>
      <c r="B36" s="76"/>
      <c r="C36" s="55"/>
      <c r="D36" s="4"/>
      <c r="E36" s="4"/>
      <c r="F36" s="74"/>
    </row>
    <row r="37" spans="1:9" x14ac:dyDescent="0.25">
      <c r="A37" s="75"/>
      <c r="B37" s="76"/>
      <c r="C37" s="55"/>
      <c r="D37" s="4"/>
      <c r="E37" s="4"/>
      <c r="F37" s="74"/>
    </row>
    <row r="38" spans="1:9" x14ac:dyDescent="0.25">
      <c r="A38" s="75"/>
      <c r="B38" s="76"/>
      <c r="C38" s="55"/>
      <c r="D38" s="4"/>
      <c r="E38" s="4"/>
      <c r="F38" s="74"/>
    </row>
    <row r="39" spans="1:9" x14ac:dyDescent="0.25">
      <c r="A39" s="75"/>
      <c r="B39" s="76"/>
      <c r="C39" s="55"/>
      <c r="D39" s="4"/>
      <c r="E39" s="4"/>
      <c r="F39" s="74"/>
    </row>
    <row r="40" spans="1:9" x14ac:dyDescent="0.25">
      <c r="A40" s="72"/>
      <c r="B40" s="72"/>
      <c r="C40" s="72"/>
      <c r="D40" s="72"/>
      <c r="E40" s="72"/>
      <c r="F40" s="72"/>
    </row>
    <row r="41" spans="1:9" x14ac:dyDescent="0.25">
      <c r="A41" s="72"/>
      <c r="B41" s="72"/>
      <c r="C41" s="72"/>
      <c r="D41" s="72"/>
      <c r="E41" s="72"/>
      <c r="F41" s="72"/>
    </row>
    <row r="47" spans="1:9" x14ac:dyDescent="0.25">
      <c r="C47" s="13"/>
      <c r="F47" s="140"/>
      <c r="G47" s="140"/>
      <c r="H47" s="140"/>
      <c r="I47" s="140"/>
    </row>
    <row r="48" spans="1:9" x14ac:dyDescent="0.25">
      <c r="C48" s="8" t="s">
        <v>67</v>
      </c>
      <c r="F48" s="141" t="s">
        <v>66</v>
      </c>
      <c r="G48" s="141"/>
      <c r="H48" s="141"/>
      <c r="I48" s="141"/>
    </row>
  </sheetData>
  <mergeCells count="17">
    <mergeCell ref="A6:F6"/>
    <mergeCell ref="A2:B2"/>
    <mergeCell ref="A3:B3"/>
    <mergeCell ref="A4:B4"/>
    <mergeCell ref="C2:K2"/>
    <mergeCell ref="C3:K3"/>
    <mergeCell ref="F4:K4"/>
    <mergeCell ref="A7:F7"/>
    <mergeCell ref="A8:C9"/>
    <mergeCell ref="D8:D10"/>
    <mergeCell ref="E8:E10"/>
    <mergeCell ref="F8:F10"/>
    <mergeCell ref="H9:K9"/>
    <mergeCell ref="H11:K11"/>
    <mergeCell ref="J12:K12"/>
    <mergeCell ref="F47:I47"/>
    <mergeCell ref="F48:I48"/>
  </mergeCells>
  <pageMargins left="0.39370078740157483" right="0.19685039370078741" top="0.19685039370078741" bottom="0" header="0" footer="0"/>
  <pageSetup paperSize="9" scale="70" orientation="portrait" horizontalDpi="4294967292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9900"/>
  </sheetPr>
  <dimension ref="A1:J53"/>
  <sheetViews>
    <sheetView showGridLines="0" topLeftCell="B1" zoomScaleNormal="100" workbookViewId="0">
      <selection activeCell="C3" sqref="C3:E3"/>
    </sheetView>
  </sheetViews>
  <sheetFormatPr baseColWidth="10" defaultRowHeight="15" x14ac:dyDescent="0.25"/>
  <cols>
    <col min="1" max="1" width="4.140625" customWidth="1"/>
    <col min="2" max="2" width="14" customWidth="1"/>
    <col min="3" max="3" width="40.7109375" customWidth="1"/>
    <col min="4" max="6" width="5.7109375" customWidth="1"/>
    <col min="7" max="7" width="6.7109375" customWidth="1"/>
    <col min="8" max="8" width="16.85546875" customWidth="1"/>
  </cols>
  <sheetData>
    <row r="1" spans="1:8" ht="83.25" customHeight="1" x14ac:dyDescent="0.25"/>
    <row r="2" spans="1:8" ht="16.5" customHeight="1" x14ac:dyDescent="0.25">
      <c r="A2" s="171" t="s">
        <v>10</v>
      </c>
      <c r="B2" s="171"/>
      <c r="C2" s="154" t="s">
        <v>72</v>
      </c>
      <c r="D2" s="154"/>
      <c r="E2" s="154"/>
      <c r="F2" s="154"/>
      <c r="G2" s="154"/>
      <c r="H2" s="154"/>
    </row>
    <row r="3" spans="1:8" ht="16.5" customHeight="1" x14ac:dyDescent="0.25">
      <c r="A3" s="171" t="s">
        <v>11</v>
      </c>
      <c r="B3" s="171"/>
      <c r="C3" s="119" t="s">
        <v>76</v>
      </c>
      <c r="D3" s="119"/>
      <c r="E3" s="119"/>
      <c r="F3" s="31"/>
      <c r="G3" s="31"/>
      <c r="H3" s="31"/>
    </row>
    <row r="4" spans="1:8" ht="16.5" customHeight="1" x14ac:dyDescent="0.25">
      <c r="A4" s="171" t="s">
        <v>40</v>
      </c>
      <c r="B4" s="171"/>
      <c r="C4" s="11" t="s">
        <v>77</v>
      </c>
      <c r="D4" s="172" t="s">
        <v>63</v>
      </c>
      <c r="E4" s="172"/>
      <c r="F4" s="31" t="s">
        <v>70</v>
      </c>
      <c r="G4" s="31"/>
      <c r="H4" s="31"/>
    </row>
    <row r="5" spans="1:8" ht="8.25" customHeight="1" x14ac:dyDescent="0.25"/>
    <row r="6" spans="1:8" ht="24" customHeight="1" x14ac:dyDescent="0.25">
      <c r="A6" s="155"/>
      <c r="B6" s="155"/>
      <c r="C6" s="156"/>
      <c r="D6" s="157" t="s">
        <v>73</v>
      </c>
      <c r="E6" s="158"/>
      <c r="F6" s="158"/>
      <c r="G6" s="158"/>
      <c r="H6" s="158"/>
    </row>
    <row r="7" spans="1:8" ht="25.5" customHeight="1" x14ac:dyDescent="0.25">
      <c r="A7" s="161" t="s">
        <v>1</v>
      </c>
      <c r="B7" s="162"/>
      <c r="C7" s="163"/>
      <c r="D7" s="164" t="s">
        <v>6</v>
      </c>
      <c r="E7" s="164"/>
      <c r="F7" s="164"/>
      <c r="G7" s="165" t="s">
        <v>53</v>
      </c>
      <c r="H7" s="159" t="s">
        <v>36</v>
      </c>
    </row>
    <row r="8" spans="1:8" ht="48" customHeight="1" x14ac:dyDescent="0.25">
      <c r="A8" s="51" t="s">
        <v>3</v>
      </c>
      <c r="B8" s="52" t="s">
        <v>2</v>
      </c>
      <c r="C8" s="53" t="s">
        <v>0</v>
      </c>
      <c r="D8" s="50" t="s">
        <v>7</v>
      </c>
      <c r="E8" s="50" t="s">
        <v>8</v>
      </c>
      <c r="F8" s="50" t="s">
        <v>9</v>
      </c>
      <c r="G8" s="165"/>
      <c r="H8" s="160"/>
    </row>
    <row r="9" spans="1:8" ht="13.5" customHeight="1" x14ac:dyDescent="0.25">
      <c r="A9" s="54">
        <v>1</v>
      </c>
      <c r="B9" s="97" t="str">
        <f>'[2]01_lista_jornada_anio_paralelo'!D6</f>
        <v>0851920058</v>
      </c>
      <c r="C9" s="55" t="str">
        <f>[3]Agosto!B10</f>
        <v>AÑAPA AÑAPA SAIRON JOHAO</v>
      </c>
      <c r="D9" s="36">
        <f>'1ER TRIMESTRE'!AA12</f>
        <v>10</v>
      </c>
      <c r="E9" s="36" t="str">
        <f>'2DO TRIMESTRE'!AA12</f>
        <v/>
      </c>
      <c r="F9" s="36" t="str">
        <f>'3ER TRIMESTRE '!AA12</f>
        <v/>
      </c>
      <c r="G9" s="37">
        <f>IFERROR(TRUNC(AVERAGE(D9:F9),2),"")*100/100</f>
        <v>10</v>
      </c>
      <c r="H9" s="83" t="str">
        <f>IF(G9="","",IF(G9&gt;=7,"APROBADO",IF(AND(G9&lt;=6.99,G9&gt;=5),"SUPLETORIO","REPROBADO")))</f>
        <v>APROBADO</v>
      </c>
    </row>
    <row r="10" spans="1:8" ht="13.5" customHeight="1" x14ac:dyDescent="0.25">
      <c r="A10" s="54">
        <v>2</v>
      </c>
      <c r="B10" s="97" t="str">
        <f>'[2]01_lista_jornada_anio_paralelo'!D7</f>
        <v>0851348904</v>
      </c>
      <c r="C10" s="55" t="str">
        <f>[3]Agosto!B11</f>
        <v>AÑAPA DE LA CRUZ GILBERT SANTIAGO</v>
      </c>
      <c r="D10" s="36">
        <f>'1ER TRIMESTRE'!AA13</f>
        <v>10</v>
      </c>
      <c r="E10" s="36" t="str">
        <f>'2DO TRIMESTRE'!AA13</f>
        <v/>
      </c>
      <c r="F10" s="36" t="str">
        <f>'3ER TRIMESTRE '!AA13</f>
        <v/>
      </c>
      <c r="G10" s="37">
        <f t="shared" ref="G10:G20" si="0">IFERROR(TRUNC(AVERAGE(D10:F10),2),"")*100/100</f>
        <v>10</v>
      </c>
      <c r="H10" s="83" t="str">
        <f t="shared" ref="H10:H20" si="1">IF(G10="","",IF(G10&gt;=7,"APROBADO",IF(AND(G10&lt;=6.99,G10&gt;=5),"SUPLETORIO","REPROBADO")))</f>
        <v>APROBADO</v>
      </c>
    </row>
    <row r="11" spans="1:8" ht="13.5" customHeight="1" x14ac:dyDescent="0.25">
      <c r="A11" s="54">
        <v>3</v>
      </c>
      <c r="B11" s="97" t="str">
        <f>'[2]01_lista_jornada_anio_paralelo'!D8</f>
        <v>0851267625</v>
      </c>
      <c r="C11" s="55" t="str">
        <f>[3]Agosto!B12</f>
        <v>AÑAPA DE LA CRUZ JANDRI ULICE</v>
      </c>
      <c r="D11" s="36">
        <f>'1ER TRIMESTRE'!AA14</f>
        <v>8.4600000000000009</v>
      </c>
      <c r="E11" s="36" t="str">
        <f>'2DO TRIMESTRE'!AA14</f>
        <v/>
      </c>
      <c r="F11" s="36" t="str">
        <f>'3ER TRIMESTRE '!AA14</f>
        <v/>
      </c>
      <c r="G11" s="37">
        <f t="shared" si="0"/>
        <v>8.4600000000000009</v>
      </c>
      <c r="H11" s="83" t="str">
        <f t="shared" si="1"/>
        <v>APROBADO</v>
      </c>
    </row>
    <row r="12" spans="1:8" ht="13.5" customHeight="1" x14ac:dyDescent="0.25">
      <c r="A12" s="54">
        <v>4</v>
      </c>
      <c r="B12" s="97" t="str">
        <f>'[2]01_lista_jornada_anio_paralelo'!D9</f>
        <v>1757484652</v>
      </c>
      <c r="C12" s="55" t="str">
        <f>[3]Agosto!B13</f>
        <v>AÑAPA QUINTERO DENNER JOSTIN</v>
      </c>
      <c r="D12" s="36">
        <f>'1ER TRIMESTRE'!AA15</f>
        <v>10</v>
      </c>
      <c r="E12" s="36" t="str">
        <f>'2DO TRIMESTRE'!AA15</f>
        <v/>
      </c>
      <c r="F12" s="36" t="str">
        <f>'3ER TRIMESTRE '!AA15</f>
        <v/>
      </c>
      <c r="G12" s="37">
        <f t="shared" si="0"/>
        <v>10</v>
      </c>
      <c r="H12" s="83" t="str">
        <f t="shared" si="1"/>
        <v>APROBADO</v>
      </c>
    </row>
    <row r="13" spans="1:8" ht="13.5" customHeight="1" x14ac:dyDescent="0.25">
      <c r="A13" s="54">
        <v>5</v>
      </c>
      <c r="B13" s="97" t="str">
        <f>'[2]01_lista_jornada_anio_paralelo'!D10</f>
        <v>0851427955</v>
      </c>
      <c r="C13" s="55" t="str">
        <f>[3]Agosto!B14</f>
        <v>CIMARRON DE LA CRUZ JAMILETH SAIDA</v>
      </c>
      <c r="D13" s="36">
        <f>'1ER TRIMESTRE'!AA16</f>
        <v>8.76</v>
      </c>
      <c r="E13" s="36" t="str">
        <f>'2DO TRIMESTRE'!AA16</f>
        <v/>
      </c>
      <c r="F13" s="36" t="str">
        <f>'3ER TRIMESTRE '!AA16</f>
        <v/>
      </c>
      <c r="G13" s="37">
        <f t="shared" si="0"/>
        <v>8.76</v>
      </c>
      <c r="H13" s="83" t="str">
        <f t="shared" si="1"/>
        <v>APROBADO</v>
      </c>
    </row>
    <row r="14" spans="1:8" ht="13.5" customHeight="1" x14ac:dyDescent="0.25">
      <c r="A14" s="54">
        <v>6</v>
      </c>
      <c r="B14" s="97" t="str">
        <f>'[2]01_lista_jornada_anio_paralelo'!D11</f>
        <v>0851515122</v>
      </c>
      <c r="C14" s="55" t="str">
        <f>[3]Agosto!B15</f>
        <v>DE LA CRUZ CIMARRON JHONNY WUALBER</v>
      </c>
      <c r="D14" s="36">
        <f>'1ER TRIMESTRE'!AA17</f>
        <v>10</v>
      </c>
      <c r="E14" s="36" t="str">
        <f>'2DO TRIMESTRE'!AA17</f>
        <v/>
      </c>
      <c r="F14" s="36" t="str">
        <f>'3ER TRIMESTRE '!AA17</f>
        <v/>
      </c>
      <c r="G14" s="37">
        <f t="shared" si="0"/>
        <v>10</v>
      </c>
      <c r="H14" s="83" t="str">
        <f t="shared" si="1"/>
        <v>APROBADO</v>
      </c>
    </row>
    <row r="15" spans="1:8" ht="13.5" customHeight="1" x14ac:dyDescent="0.25">
      <c r="A15" s="54">
        <v>7</v>
      </c>
      <c r="B15" s="97" t="str">
        <f>'[2]01_lista_jornada_anio_paralelo'!D12</f>
        <v>0851422535</v>
      </c>
      <c r="C15" s="55" t="str">
        <f>[3]Agosto!B16</f>
        <v>DE LA CRUZ DE LA CRUZ FERLIN REINALDO</v>
      </c>
      <c r="D15" s="36" t="str">
        <f>'1ER TRIMESTRE'!AA18</f>
        <v/>
      </c>
      <c r="E15" s="36" t="str">
        <f>'2DO TRIMESTRE'!AA18</f>
        <v/>
      </c>
      <c r="F15" s="36" t="str">
        <f>'3ER TRIMESTRE '!AA18</f>
        <v/>
      </c>
      <c r="G15" s="37" t="e">
        <f t="shared" si="0"/>
        <v>#VALUE!</v>
      </c>
      <c r="H15" s="83" t="e">
        <f t="shared" si="1"/>
        <v>#VALUE!</v>
      </c>
    </row>
    <row r="16" spans="1:8" ht="13.5" customHeight="1" x14ac:dyDescent="0.25">
      <c r="A16" s="54">
        <v>8</v>
      </c>
      <c r="B16" s="97" t="str">
        <f>'[2]01_lista_jornada_anio_paralelo'!D13</f>
        <v>0852156157</v>
      </c>
      <c r="C16" s="55" t="str">
        <f>[3]Agosto!B17</f>
        <v>DE LA CRUZ DELACRUZ HERSON EDISON</v>
      </c>
      <c r="D16" s="36">
        <f>'1ER TRIMESTRE'!AA19</f>
        <v>8.23</v>
      </c>
      <c r="E16" s="36" t="str">
        <f>'2DO TRIMESTRE'!AA19</f>
        <v/>
      </c>
      <c r="F16" s="36" t="str">
        <f>'3ER TRIMESTRE '!AA19</f>
        <v/>
      </c>
      <c r="G16" s="37">
        <f t="shared" si="0"/>
        <v>8.23</v>
      </c>
      <c r="H16" s="83" t="str">
        <f t="shared" si="1"/>
        <v>APROBADO</v>
      </c>
    </row>
    <row r="17" spans="1:8" ht="13.5" customHeight="1" x14ac:dyDescent="0.25">
      <c r="A17" s="54">
        <v>9</v>
      </c>
      <c r="B17" s="97" t="str">
        <f>'[2]01_lista_jornada_anio_paralelo'!D14</f>
        <v>1757685621</v>
      </c>
      <c r="C17" s="55" t="str">
        <f>[3]Agosto!B18</f>
        <v>DE LA CRUZ SAN NICOLAS GRISSELY ROXANA</v>
      </c>
      <c r="D17" s="36">
        <f>'1ER TRIMESTRE'!AA20</f>
        <v>7.53</v>
      </c>
      <c r="E17" s="36" t="str">
        <f>'2DO TRIMESTRE'!AA20</f>
        <v/>
      </c>
      <c r="F17" s="36" t="str">
        <f>'3ER TRIMESTRE '!AA20</f>
        <v/>
      </c>
      <c r="G17" s="37">
        <f t="shared" si="0"/>
        <v>7.53</v>
      </c>
      <c r="H17" s="83" t="str">
        <f t="shared" si="1"/>
        <v>APROBADO</v>
      </c>
    </row>
    <row r="18" spans="1:8" ht="13.5" customHeight="1" x14ac:dyDescent="0.25">
      <c r="A18" s="54">
        <v>10</v>
      </c>
      <c r="B18" s="97" t="str">
        <f>'[2]01_lista_jornada_anio_paralelo'!D15</f>
        <v>0851453993</v>
      </c>
      <c r="C18" s="55" t="str">
        <f>[3]Agosto!B19</f>
        <v>DE LA CRUZ TAPUYO NAICER ANDRAEL</v>
      </c>
      <c r="D18" s="36">
        <f>'1ER TRIMESTRE'!AA21</f>
        <v>9.16</v>
      </c>
      <c r="E18" s="36" t="str">
        <f>'2DO TRIMESTRE'!AA21</f>
        <v/>
      </c>
      <c r="F18" s="36" t="str">
        <f>'3ER TRIMESTRE '!AA21</f>
        <v/>
      </c>
      <c r="G18" s="37">
        <f t="shared" si="0"/>
        <v>9.16</v>
      </c>
      <c r="H18" s="83" t="str">
        <f t="shared" si="1"/>
        <v>APROBADO</v>
      </c>
    </row>
    <row r="19" spans="1:8" ht="13.5" customHeight="1" x14ac:dyDescent="0.25">
      <c r="A19" s="54">
        <v>11</v>
      </c>
      <c r="B19" s="97" t="str">
        <f>'[2]01_lista_jornada_anio_paralelo'!D16</f>
        <v>0851427641</v>
      </c>
      <c r="C19" s="55" t="str">
        <f>[3]Agosto!B20</f>
        <v>DE LA CRUZ TAPUYO ROXI ELBIA</v>
      </c>
      <c r="D19" s="36">
        <f>'1ER TRIMESTRE'!AA22</f>
        <v>10</v>
      </c>
      <c r="E19" s="36" t="str">
        <f>'2DO TRIMESTRE'!AA22</f>
        <v/>
      </c>
      <c r="F19" s="36" t="str">
        <f>'3ER TRIMESTRE '!AA22</f>
        <v/>
      </c>
      <c r="G19" s="37">
        <f t="shared" si="0"/>
        <v>10</v>
      </c>
      <c r="H19" s="83" t="str">
        <f t="shared" si="1"/>
        <v>APROBADO</v>
      </c>
    </row>
    <row r="20" spans="1:8" ht="13.5" customHeight="1" x14ac:dyDescent="0.25">
      <c r="A20" s="54">
        <v>12</v>
      </c>
      <c r="B20" s="97" t="str">
        <f>'[2]01_lista_jornada_anio_paralelo'!D17</f>
        <v>0851427666</v>
      </c>
      <c r="C20" s="55" t="str">
        <f>[3]Agosto!B21</f>
        <v>TAPUYO DE LA CRUZ SILVIA KATHERINE</v>
      </c>
      <c r="D20" s="36">
        <f>'1ER TRIMESTRE'!AA23</f>
        <v>10</v>
      </c>
      <c r="E20" s="36" t="str">
        <f>'2DO TRIMESTRE'!AA23</f>
        <v/>
      </c>
      <c r="F20" s="36" t="str">
        <f>'3ER TRIMESTRE '!AA23</f>
        <v/>
      </c>
      <c r="G20" s="37">
        <f t="shared" si="0"/>
        <v>10</v>
      </c>
      <c r="H20" s="83" t="str">
        <f t="shared" si="1"/>
        <v>APROBADO</v>
      </c>
    </row>
    <row r="21" spans="1:8" ht="13.5" customHeight="1" x14ac:dyDescent="0.25">
      <c r="A21" s="54">
        <v>13</v>
      </c>
      <c r="B21" s="97" t="str">
        <f>'[2]01_lista_jornada_anio_paralelo'!D18</f>
        <v>1758223646</v>
      </c>
      <c r="C21" s="55" t="str">
        <f>[3]Agosto!B22</f>
        <v>TAPUYO SAN NICOLAS ROONY JANDRY</v>
      </c>
      <c r="D21" s="36"/>
      <c r="E21" s="36"/>
      <c r="F21" s="36"/>
      <c r="G21" s="37"/>
      <c r="H21" s="83"/>
    </row>
    <row r="22" spans="1:8" ht="13.5" customHeight="1" x14ac:dyDescent="0.25">
      <c r="A22" s="54"/>
      <c r="B22" s="97"/>
      <c r="C22" s="55"/>
      <c r="D22" s="36"/>
      <c r="E22" s="36"/>
      <c r="F22" s="36"/>
      <c r="G22" s="37"/>
      <c r="H22" s="83"/>
    </row>
    <row r="23" spans="1:8" ht="13.5" customHeight="1" x14ac:dyDescent="0.25">
      <c r="A23" s="54"/>
      <c r="B23" s="97"/>
      <c r="C23" s="55"/>
      <c r="D23" s="36"/>
      <c r="E23" s="36"/>
      <c r="F23" s="36"/>
      <c r="G23" s="37"/>
      <c r="H23" s="83"/>
    </row>
    <row r="24" spans="1:8" ht="13.5" customHeight="1" x14ac:dyDescent="0.25">
      <c r="A24" s="54"/>
      <c r="B24" s="97"/>
      <c r="C24" s="55"/>
      <c r="D24" s="36"/>
      <c r="E24" s="36"/>
      <c r="F24" s="36"/>
      <c r="G24" s="37"/>
      <c r="H24" s="83"/>
    </row>
    <row r="25" spans="1:8" ht="13.5" customHeight="1" x14ac:dyDescent="0.25">
      <c r="A25" s="54"/>
      <c r="B25" s="97"/>
      <c r="C25" s="55"/>
      <c r="D25" s="36"/>
      <c r="E25" s="36"/>
      <c r="F25" s="36"/>
      <c r="G25" s="37"/>
      <c r="H25" s="83"/>
    </row>
    <row r="26" spans="1:8" ht="13.5" customHeight="1" x14ac:dyDescent="0.25">
      <c r="A26" s="54"/>
      <c r="B26" s="97"/>
      <c r="C26" s="55"/>
      <c r="D26" s="36"/>
      <c r="E26" s="36"/>
      <c r="F26" s="36"/>
      <c r="G26" s="37"/>
      <c r="H26" s="83"/>
    </row>
    <row r="27" spans="1:8" ht="13.5" customHeight="1" x14ac:dyDescent="0.25">
      <c r="A27" s="54"/>
      <c r="B27" s="97"/>
      <c r="C27" s="55"/>
      <c r="D27" s="36"/>
      <c r="E27" s="36"/>
      <c r="F27" s="36"/>
      <c r="G27" s="37"/>
      <c r="H27" s="83"/>
    </row>
    <row r="28" spans="1:8" ht="13.5" customHeight="1" x14ac:dyDescent="0.25">
      <c r="A28" s="54"/>
      <c r="B28" s="97"/>
      <c r="C28" s="55"/>
      <c r="D28" s="36"/>
      <c r="E28" s="36"/>
      <c r="F28" s="36"/>
      <c r="G28" s="37"/>
      <c r="H28" s="83"/>
    </row>
    <row r="29" spans="1:8" ht="13.5" customHeight="1" x14ac:dyDescent="0.25">
      <c r="A29" s="54"/>
      <c r="B29" s="97"/>
      <c r="C29" s="55"/>
      <c r="D29" s="36"/>
      <c r="E29" s="36"/>
      <c r="F29" s="36"/>
      <c r="G29" s="37"/>
      <c r="H29" s="83"/>
    </row>
    <row r="30" spans="1:8" ht="13.5" customHeight="1" x14ac:dyDescent="0.25">
      <c r="A30" s="54"/>
      <c r="B30" s="97"/>
      <c r="C30" s="55"/>
      <c r="D30" s="36"/>
      <c r="E30" s="36"/>
      <c r="F30" s="36"/>
      <c r="G30" s="37"/>
      <c r="H30" s="83"/>
    </row>
    <row r="31" spans="1:8" ht="13.5" customHeight="1" x14ac:dyDescent="0.25">
      <c r="A31" s="54"/>
      <c r="B31" s="97"/>
      <c r="C31" s="55"/>
      <c r="D31" s="36"/>
      <c r="E31" s="36"/>
      <c r="F31" s="36"/>
      <c r="G31" s="37"/>
      <c r="H31" s="83"/>
    </row>
    <row r="32" spans="1:8" ht="13.5" customHeight="1" x14ac:dyDescent="0.25">
      <c r="A32" s="54"/>
      <c r="B32" s="97"/>
      <c r="C32" s="55"/>
      <c r="D32" s="36"/>
      <c r="E32" s="36"/>
      <c r="F32" s="36"/>
      <c r="G32" s="37"/>
      <c r="H32" s="83"/>
    </row>
    <row r="33" spans="1:8" ht="13.5" customHeight="1" x14ac:dyDescent="0.25">
      <c r="A33" s="54"/>
      <c r="B33" s="97"/>
      <c r="C33" s="55"/>
      <c r="D33" s="36"/>
      <c r="E33" s="36"/>
      <c r="F33" s="36"/>
      <c r="G33" s="37"/>
      <c r="H33" s="83"/>
    </row>
    <row r="34" spans="1:8" ht="13.5" customHeight="1" x14ac:dyDescent="0.25">
      <c r="A34" s="54"/>
      <c r="B34" s="97"/>
      <c r="C34" s="55"/>
      <c r="D34" s="36"/>
      <c r="E34" s="36"/>
      <c r="F34" s="36"/>
      <c r="G34" s="37"/>
      <c r="H34" s="83"/>
    </row>
    <row r="35" spans="1:8" ht="13.5" customHeight="1" x14ac:dyDescent="0.25">
      <c r="A35" s="54"/>
      <c r="B35" s="97"/>
      <c r="C35" s="55"/>
      <c r="D35" s="36"/>
      <c r="E35" s="36"/>
      <c r="F35" s="36"/>
      <c r="G35" s="37"/>
      <c r="H35" s="83"/>
    </row>
    <row r="36" spans="1:8" ht="13.5" customHeight="1" x14ac:dyDescent="0.25">
      <c r="A36" s="54"/>
      <c r="B36" s="97"/>
      <c r="C36" s="55"/>
      <c r="D36" s="36"/>
      <c r="E36" s="36"/>
      <c r="F36" s="36"/>
      <c r="G36" s="37"/>
      <c r="H36" s="83"/>
    </row>
    <row r="37" spans="1:8" ht="13.5" customHeight="1" x14ac:dyDescent="0.25">
      <c r="A37" s="54"/>
      <c r="B37" s="97"/>
      <c r="C37" s="55"/>
      <c r="D37" s="36"/>
      <c r="E37" s="36"/>
      <c r="F37" s="36"/>
      <c r="G37" s="37"/>
      <c r="H37" s="83"/>
    </row>
    <row r="39" spans="1:8" x14ac:dyDescent="0.25">
      <c r="C39" s="58" t="s">
        <v>12</v>
      </c>
      <c r="D39" s="167">
        <f>COUNTIF(G9:G37,"&gt;0")</f>
        <v>11</v>
      </c>
      <c r="E39" s="168"/>
      <c r="H39" s="17"/>
    </row>
    <row r="40" spans="1:8" x14ac:dyDescent="0.25">
      <c r="C40" s="58" t="s">
        <v>42</v>
      </c>
      <c r="D40" s="169" t="e">
        <f>SUM(G9:G37)/D39</f>
        <v>#VALUE!</v>
      </c>
      <c r="E40" s="170"/>
      <c r="H40" s="18"/>
    </row>
    <row r="42" spans="1:8" x14ac:dyDescent="0.25">
      <c r="C42" s="56" t="s">
        <v>19</v>
      </c>
      <c r="E42" s="166" t="s">
        <v>68</v>
      </c>
      <c r="F42" s="166"/>
    </row>
    <row r="43" spans="1:8" x14ac:dyDescent="0.25">
      <c r="C43" s="15" t="s">
        <v>13</v>
      </c>
      <c r="E43" s="19" t="s">
        <v>25</v>
      </c>
      <c r="F43" s="19" t="s">
        <v>26</v>
      </c>
    </row>
    <row r="44" spans="1:8" ht="12" customHeight="1" x14ac:dyDescent="0.25">
      <c r="C44" s="9" t="s">
        <v>15</v>
      </c>
      <c r="E44" s="16" t="s">
        <v>21</v>
      </c>
      <c r="F44" s="27">
        <f>COUNTIF(G9:G37,"&gt;8,99")</f>
        <v>7</v>
      </c>
    </row>
    <row r="45" spans="1:8" ht="12" customHeight="1" x14ac:dyDescent="0.25">
      <c r="C45" s="9" t="s">
        <v>16</v>
      </c>
      <c r="E45" s="16" t="s">
        <v>22</v>
      </c>
      <c r="F45" s="27">
        <f>COUNTIF(G9:G37,"&gt;6,99")-F44</f>
        <v>4</v>
      </c>
    </row>
    <row r="46" spans="1:8" ht="12" customHeight="1" x14ac:dyDescent="0.25">
      <c r="C46" s="10" t="s">
        <v>17</v>
      </c>
      <c r="E46" s="16" t="s">
        <v>23</v>
      </c>
      <c r="F46" s="27">
        <f>COUNTIF(G9:G37,"&gt;4")-F45-F44</f>
        <v>0</v>
      </c>
    </row>
    <row r="47" spans="1:8" ht="12" customHeight="1" x14ac:dyDescent="0.25">
      <c r="C47" s="9" t="s">
        <v>18</v>
      </c>
      <c r="E47" s="16" t="s">
        <v>24</v>
      </c>
      <c r="F47" s="28">
        <f>COUNTIF(G9:G37,"&gt;0")-F46-F45-F44</f>
        <v>0</v>
      </c>
    </row>
    <row r="48" spans="1:8" x14ac:dyDescent="0.25">
      <c r="E48" s="57" t="s">
        <v>27</v>
      </c>
      <c r="F48" s="59">
        <f>SUM(F44:F47)</f>
        <v>11</v>
      </c>
    </row>
    <row r="51" spans="3:10" x14ac:dyDescent="0.25">
      <c r="C51" s="14"/>
      <c r="G51" s="14"/>
      <c r="H51" s="14"/>
    </row>
    <row r="52" spans="3:10" x14ac:dyDescent="0.25">
      <c r="C52" s="13"/>
      <c r="D52" s="7"/>
      <c r="E52" s="7"/>
      <c r="G52" s="140"/>
      <c r="H52" s="140"/>
      <c r="I52" s="140"/>
      <c r="J52" s="140"/>
    </row>
    <row r="53" spans="3:10" x14ac:dyDescent="0.25">
      <c r="C53" s="8" t="s">
        <v>67</v>
      </c>
      <c r="G53" s="141" t="s">
        <v>66</v>
      </c>
      <c r="H53" s="141"/>
      <c r="I53" s="141"/>
      <c r="J53" s="141"/>
    </row>
  </sheetData>
  <mergeCells count="17">
    <mergeCell ref="A2:B2"/>
    <mergeCell ref="A3:B3"/>
    <mergeCell ref="A4:B4"/>
    <mergeCell ref="D4:E4"/>
    <mergeCell ref="C3:E3"/>
    <mergeCell ref="C2:H2"/>
    <mergeCell ref="G52:J52"/>
    <mergeCell ref="G53:J53"/>
    <mergeCell ref="A6:C6"/>
    <mergeCell ref="D6:H6"/>
    <mergeCell ref="H7:H8"/>
    <mergeCell ref="A7:C7"/>
    <mergeCell ref="D7:F7"/>
    <mergeCell ref="G7:G8"/>
    <mergeCell ref="E42:F42"/>
    <mergeCell ref="D39:E39"/>
    <mergeCell ref="D40:E40"/>
  </mergeCells>
  <conditionalFormatting sqref="H9:H37">
    <cfRule type="containsText" dxfId="8" priority="1" operator="containsText" text="REPROBADO">
      <formula>NOT(ISERROR(SEARCH("REPROBADO",H9)))</formula>
    </cfRule>
    <cfRule type="containsText" dxfId="7" priority="2" operator="containsText" text="SUPLETORIO">
      <formula>NOT(ISERROR(SEARCH("SUPLETORIO",H9)))</formula>
    </cfRule>
    <cfRule type="containsText" dxfId="6" priority="3" operator="containsText" text="APROBADO">
      <formula>NOT(ISERROR(SEARCH("APROBADO",H9)))</formula>
    </cfRule>
    <cfRule type="containsText" dxfId="5" priority="4" operator="containsText" text="REMEDIAL">
      <formula>NOT(ISERROR(SEARCH("REMEDIAL",H9)))</formula>
    </cfRule>
    <cfRule type="containsText" dxfId="4" priority="5" operator="containsText" text="SUPLETORIO">
      <formula>NOT(ISERROR(SEARCH("SUPLETORIO",H9)))</formula>
    </cfRule>
    <cfRule type="containsText" dxfId="3" priority="6" operator="containsText" text="APROBADO">
      <formula>NOT(ISERROR(SEARCH("APROBADO",H9)))</formula>
    </cfRule>
  </conditionalFormatting>
  <pageMargins left="0.39370078740157483" right="0.19685039370078741" top="0" bottom="0" header="0" footer="0"/>
  <pageSetup paperSize="9" scale="75" orientation="portrait" horizontalDpi="4294967292" verticalDpi="360" r:id="rId1"/>
  <ignoredErrors>
    <ignoredError sqref="H9 H10:H20" unlocked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I44"/>
  <sheetViews>
    <sheetView showGridLines="0" zoomScaleNormal="100" workbookViewId="0">
      <selection activeCell="J10" sqref="J10"/>
    </sheetView>
  </sheetViews>
  <sheetFormatPr baseColWidth="10" defaultRowHeight="15" x14ac:dyDescent="0.25"/>
  <cols>
    <col min="1" max="1" width="4.140625" customWidth="1"/>
    <col min="2" max="2" width="10.85546875" customWidth="1"/>
    <col min="3" max="3" width="45.7109375" customWidth="1"/>
    <col min="4" max="6" width="7.7109375" customWidth="1"/>
    <col min="7" max="7" width="39.7109375" customWidth="1"/>
  </cols>
  <sheetData>
    <row r="1" spans="1:7" ht="81" customHeight="1" x14ac:dyDescent="0.25"/>
    <row r="2" spans="1:7" ht="16.5" customHeight="1" x14ac:dyDescent="0.25">
      <c r="A2" s="171" t="s">
        <v>10</v>
      </c>
      <c r="B2" s="171"/>
      <c r="C2" s="154" t="s">
        <v>72</v>
      </c>
      <c r="D2" s="154"/>
      <c r="E2" s="154"/>
      <c r="F2" s="154"/>
      <c r="G2" s="154"/>
    </row>
    <row r="3" spans="1:7" ht="16.5" customHeight="1" x14ac:dyDescent="0.25">
      <c r="A3" s="171" t="s">
        <v>11</v>
      </c>
      <c r="B3" s="171"/>
      <c r="C3" s="31" t="s">
        <v>76</v>
      </c>
      <c r="D3" s="31"/>
      <c r="E3" s="31"/>
      <c r="F3" s="31"/>
      <c r="G3" s="31"/>
    </row>
    <row r="4" spans="1:7" ht="16.5" customHeight="1" x14ac:dyDescent="0.25">
      <c r="A4" s="171" t="s">
        <v>40</v>
      </c>
      <c r="B4" s="171"/>
      <c r="C4" s="11" t="s">
        <v>77</v>
      </c>
      <c r="D4" s="172" t="s">
        <v>63</v>
      </c>
      <c r="E4" s="172"/>
      <c r="F4" s="20" t="s">
        <v>70</v>
      </c>
      <c r="G4" s="20"/>
    </row>
    <row r="5" spans="1:7" ht="8.25" customHeight="1" x14ac:dyDescent="0.25"/>
    <row r="6" spans="1:7" ht="20.25" customHeight="1" thickBot="1" x14ac:dyDescent="0.3">
      <c r="A6" s="43"/>
      <c r="B6" s="43"/>
      <c r="C6" s="48" t="s">
        <v>1</v>
      </c>
      <c r="D6" s="175" t="s">
        <v>74</v>
      </c>
      <c r="E6" s="176"/>
      <c r="F6" s="175"/>
      <c r="G6" s="177"/>
    </row>
    <row r="7" spans="1:7" ht="27.75" customHeight="1" thickTop="1" thickBot="1" x14ac:dyDescent="0.3">
      <c r="A7" s="25" t="s">
        <v>3</v>
      </c>
      <c r="B7" s="25" t="s">
        <v>2</v>
      </c>
      <c r="C7" s="29" t="s">
        <v>0</v>
      </c>
      <c r="D7" s="45" t="s">
        <v>37</v>
      </c>
      <c r="E7" s="47" t="s">
        <v>38</v>
      </c>
      <c r="F7" s="46" t="s">
        <v>39</v>
      </c>
      <c r="G7" s="49" t="s">
        <v>36</v>
      </c>
    </row>
    <row r="8" spans="1:7" ht="15" customHeight="1" thickTop="1" thickBot="1" x14ac:dyDescent="0.3">
      <c r="A8" s="1">
        <v>1</v>
      </c>
      <c r="B8" s="26" t="str">
        <f>'[2]01_lista_jornada_anio_paralelo'!D6</f>
        <v>0851920058</v>
      </c>
      <c r="C8" s="30" t="str">
        <f>[3]Agosto!B10</f>
        <v>AÑAPA AÑAPA SAIRON JOHAO</v>
      </c>
      <c r="D8" s="40">
        <f>'CALF. TRIMESTRALES'!G9</f>
        <v>10</v>
      </c>
      <c r="E8" s="34"/>
      <c r="F8" s="41">
        <f>IF(D8&gt;=7,D8,IF(D8="","",IF(E8="",AVERAGE(D8:E8),IF(AND(D8&lt;4.01,E8&lt;&gt;""),D8,IF(E8&lt;7,D8,7)))))</f>
        <v>10</v>
      </c>
      <c r="G8" s="35" t="str">
        <f>IF(AND(D8&gt;=7,E8&lt;&gt;""),"DEJE EN BLANCO EL CASILLERO SUPLETORIO",IF(D8="","",IF(AND(D8&lt;5,E8&lt;&gt;""),"NO PUEDE RENDIR SUPLETORIO;REPRUEBA EL GRADO",IF(F8&lt;7,"NO PROMOVIDO","PROMOVIDO"))))</f>
        <v>PROMOVIDO</v>
      </c>
    </row>
    <row r="9" spans="1:7" ht="15" customHeight="1" thickTop="1" thickBot="1" x14ac:dyDescent="0.3">
      <c r="A9" s="1">
        <v>2</v>
      </c>
      <c r="B9" s="26" t="str">
        <f>'[2]01_lista_jornada_anio_paralelo'!D7</f>
        <v>0851348904</v>
      </c>
      <c r="C9" s="30" t="str">
        <f>[3]Agosto!B11</f>
        <v>AÑAPA DE LA CRUZ GILBERT SANTIAGO</v>
      </c>
      <c r="D9" s="40">
        <f>'CALF. TRIMESTRALES'!G10</f>
        <v>10</v>
      </c>
      <c r="E9" s="32"/>
      <c r="F9" s="42">
        <f t="shared" ref="F9:F19" si="0">IF(D9&gt;=7,D9,IF(D9="","",IF(E9="",AVERAGE(D9:E9),IF(AND(D9&lt;4.01,E9&lt;&gt;""),D9,IF(E9&lt;7,D9,7)))))</f>
        <v>10</v>
      </c>
      <c r="G9" s="35" t="str">
        <f t="shared" ref="G9:G19" si="1">IF(AND(D9&gt;=7,E9&lt;&gt;""),"DEJE EN BLANCO EL CASILLERO SUPLETORIO",IF(D9="","",IF(AND(D9&lt;5,E9&lt;&gt;""),"NO PUEDE RENDIR SUPLETORIO;REPRUEBA EL GRADO",IF(F9&lt;7,"NO PROMOVIDO","PROMOVIDO"))))</f>
        <v>PROMOVIDO</v>
      </c>
    </row>
    <row r="10" spans="1:7" ht="15" customHeight="1" thickTop="1" thickBot="1" x14ac:dyDescent="0.3">
      <c r="A10" s="1">
        <v>3</v>
      </c>
      <c r="B10" s="26" t="str">
        <f>'[2]01_lista_jornada_anio_paralelo'!D8</f>
        <v>0851267625</v>
      </c>
      <c r="C10" s="30" t="str">
        <f>[3]Agosto!B12</f>
        <v>AÑAPA DE LA CRUZ JANDRI ULICE</v>
      </c>
      <c r="D10" s="40">
        <f>'CALF. TRIMESTRALES'!G11</f>
        <v>8.4600000000000009</v>
      </c>
      <c r="E10" s="33"/>
      <c r="F10" s="42">
        <f t="shared" si="0"/>
        <v>8.4600000000000009</v>
      </c>
      <c r="G10" s="35" t="str">
        <f t="shared" si="1"/>
        <v>PROMOVIDO</v>
      </c>
    </row>
    <row r="11" spans="1:7" ht="15" customHeight="1" thickTop="1" thickBot="1" x14ac:dyDescent="0.3">
      <c r="A11" s="1">
        <v>4</v>
      </c>
      <c r="B11" s="26" t="str">
        <f>'[2]01_lista_jornada_anio_paralelo'!D9</f>
        <v>1757484652</v>
      </c>
      <c r="C11" s="30" t="str">
        <f>[3]Agosto!B13</f>
        <v>AÑAPA QUINTERO DENNER JOSTIN</v>
      </c>
      <c r="D11" s="40">
        <f>'CALF. TRIMESTRALES'!G12</f>
        <v>10</v>
      </c>
      <c r="E11" s="33"/>
      <c r="F11" s="42">
        <f t="shared" si="0"/>
        <v>10</v>
      </c>
      <c r="G11" s="35" t="str">
        <f t="shared" si="1"/>
        <v>PROMOVIDO</v>
      </c>
    </row>
    <row r="12" spans="1:7" ht="15" customHeight="1" thickTop="1" thickBot="1" x14ac:dyDescent="0.3">
      <c r="A12" s="1">
        <v>5</v>
      </c>
      <c r="B12" s="26" t="str">
        <f>'[2]01_lista_jornada_anio_paralelo'!D10</f>
        <v>0851427955</v>
      </c>
      <c r="C12" s="30" t="str">
        <f>[3]Agosto!B14</f>
        <v>CIMARRON DE LA CRUZ JAMILETH SAIDA</v>
      </c>
      <c r="D12" s="40">
        <f>'CALF. TRIMESTRALES'!G13</f>
        <v>8.76</v>
      </c>
      <c r="E12" s="33"/>
      <c r="F12" s="42">
        <f t="shared" si="0"/>
        <v>8.76</v>
      </c>
      <c r="G12" s="35" t="str">
        <f t="shared" si="1"/>
        <v>PROMOVIDO</v>
      </c>
    </row>
    <row r="13" spans="1:7" ht="15" customHeight="1" thickTop="1" thickBot="1" x14ac:dyDescent="0.3">
      <c r="A13" s="1">
        <v>6</v>
      </c>
      <c r="B13" s="26" t="str">
        <f>'[2]01_lista_jornada_anio_paralelo'!D11</f>
        <v>0851515122</v>
      </c>
      <c r="C13" s="30" t="str">
        <f>[3]Agosto!B15</f>
        <v>DE LA CRUZ CIMARRON JHONNY WUALBER</v>
      </c>
      <c r="D13" s="40">
        <f>'CALF. TRIMESTRALES'!G14</f>
        <v>10</v>
      </c>
      <c r="E13" s="33"/>
      <c r="F13" s="42">
        <f t="shared" si="0"/>
        <v>10</v>
      </c>
      <c r="G13" s="35" t="str">
        <f t="shared" si="1"/>
        <v>PROMOVIDO</v>
      </c>
    </row>
    <row r="14" spans="1:7" ht="15" customHeight="1" thickTop="1" thickBot="1" x14ac:dyDescent="0.3">
      <c r="A14" s="1">
        <v>7</v>
      </c>
      <c r="B14" s="26" t="str">
        <f>'[2]01_lista_jornada_anio_paralelo'!D12</f>
        <v>0851422535</v>
      </c>
      <c r="C14" s="30" t="str">
        <f>[3]Agosto!B16</f>
        <v>DE LA CRUZ DE LA CRUZ FERLIN REINALDO</v>
      </c>
      <c r="D14" s="40" t="e">
        <f>'CALF. TRIMESTRALES'!G15</f>
        <v>#VALUE!</v>
      </c>
      <c r="E14" s="33"/>
      <c r="F14" s="42" t="e">
        <f t="shared" si="0"/>
        <v>#VALUE!</v>
      </c>
      <c r="G14" s="35" t="e">
        <f t="shared" si="1"/>
        <v>#VALUE!</v>
      </c>
    </row>
    <row r="15" spans="1:7" ht="15" customHeight="1" thickTop="1" thickBot="1" x14ac:dyDescent="0.3">
      <c r="A15" s="1">
        <v>8</v>
      </c>
      <c r="B15" s="26" t="str">
        <f>'[2]01_lista_jornada_anio_paralelo'!D13</f>
        <v>0852156157</v>
      </c>
      <c r="C15" s="30" t="str">
        <f>[3]Agosto!B17</f>
        <v>DE LA CRUZ DELACRUZ HERSON EDISON</v>
      </c>
      <c r="D15" s="40">
        <f>'CALF. TRIMESTRALES'!G16</f>
        <v>8.23</v>
      </c>
      <c r="E15" s="33"/>
      <c r="F15" s="42">
        <f t="shared" si="0"/>
        <v>8.23</v>
      </c>
      <c r="G15" s="35" t="str">
        <f t="shared" si="1"/>
        <v>PROMOVIDO</v>
      </c>
    </row>
    <row r="16" spans="1:7" ht="15" customHeight="1" thickTop="1" thickBot="1" x14ac:dyDescent="0.3">
      <c r="A16" s="1">
        <v>9</v>
      </c>
      <c r="B16" s="26" t="str">
        <f>'[2]01_lista_jornada_anio_paralelo'!D14</f>
        <v>1757685621</v>
      </c>
      <c r="C16" s="30" t="str">
        <f>[3]Agosto!B18</f>
        <v>DE LA CRUZ SAN NICOLAS GRISSELY ROXANA</v>
      </c>
      <c r="D16" s="40">
        <f>'CALF. TRIMESTRALES'!G17</f>
        <v>7.53</v>
      </c>
      <c r="E16" s="33"/>
      <c r="F16" s="42">
        <f t="shared" si="0"/>
        <v>7.53</v>
      </c>
      <c r="G16" s="35" t="str">
        <f t="shared" si="1"/>
        <v>PROMOVIDO</v>
      </c>
    </row>
    <row r="17" spans="1:7" ht="15" customHeight="1" thickTop="1" thickBot="1" x14ac:dyDescent="0.3">
      <c r="A17" s="1">
        <v>10</v>
      </c>
      <c r="B17" s="26" t="str">
        <f>'[2]01_lista_jornada_anio_paralelo'!D15</f>
        <v>0851453993</v>
      </c>
      <c r="C17" s="30" t="str">
        <f>[3]Agosto!B19</f>
        <v>DE LA CRUZ TAPUYO NAICER ANDRAEL</v>
      </c>
      <c r="D17" s="40">
        <f>'CALF. TRIMESTRALES'!G18</f>
        <v>9.16</v>
      </c>
      <c r="E17" s="33"/>
      <c r="F17" s="42">
        <f t="shared" si="0"/>
        <v>9.16</v>
      </c>
      <c r="G17" s="35" t="str">
        <f t="shared" si="1"/>
        <v>PROMOVIDO</v>
      </c>
    </row>
    <row r="18" spans="1:7" ht="15" customHeight="1" thickTop="1" thickBot="1" x14ac:dyDescent="0.3">
      <c r="A18" s="1">
        <v>11</v>
      </c>
      <c r="B18" s="26" t="str">
        <f>'[2]01_lista_jornada_anio_paralelo'!D16</f>
        <v>0851427641</v>
      </c>
      <c r="C18" s="30" t="str">
        <f>[3]Agosto!B20</f>
        <v>DE LA CRUZ TAPUYO ROXI ELBIA</v>
      </c>
      <c r="D18" s="40">
        <f>'CALF. TRIMESTRALES'!G19</f>
        <v>10</v>
      </c>
      <c r="E18" s="33"/>
      <c r="F18" s="42">
        <f t="shared" si="0"/>
        <v>10</v>
      </c>
      <c r="G18" s="35" t="str">
        <f t="shared" si="1"/>
        <v>PROMOVIDO</v>
      </c>
    </row>
    <row r="19" spans="1:7" ht="15" customHeight="1" thickTop="1" thickBot="1" x14ac:dyDescent="0.3">
      <c r="A19" s="1">
        <v>12</v>
      </c>
      <c r="B19" s="26" t="str">
        <f>'[2]01_lista_jornada_anio_paralelo'!D17</f>
        <v>0851427666</v>
      </c>
      <c r="C19" s="30" t="str">
        <f>[3]Agosto!B21</f>
        <v>TAPUYO DE LA CRUZ SILVIA KATHERINE</v>
      </c>
      <c r="D19" s="40">
        <f>'CALF. TRIMESTRALES'!G20</f>
        <v>10</v>
      </c>
      <c r="E19" s="33"/>
      <c r="F19" s="42">
        <f t="shared" si="0"/>
        <v>10</v>
      </c>
      <c r="G19" s="35" t="str">
        <f t="shared" si="1"/>
        <v>PROMOVIDO</v>
      </c>
    </row>
    <row r="20" spans="1:7" ht="15" customHeight="1" thickTop="1" thickBot="1" x14ac:dyDescent="0.3">
      <c r="A20" s="1">
        <v>13</v>
      </c>
      <c r="B20" s="26" t="str">
        <f>'[2]01_lista_jornada_anio_paralelo'!D18</f>
        <v>1758223646</v>
      </c>
      <c r="C20" s="30" t="str">
        <f>[3]Agosto!B22</f>
        <v>TAPUYO SAN NICOLAS ROONY JANDRY</v>
      </c>
      <c r="D20" s="40"/>
      <c r="E20" s="33"/>
      <c r="F20" s="42"/>
      <c r="G20" s="35"/>
    </row>
    <row r="21" spans="1:7" ht="15" customHeight="1" thickTop="1" thickBot="1" x14ac:dyDescent="0.3">
      <c r="A21" s="1"/>
      <c r="B21" s="26"/>
      <c r="C21" s="30"/>
      <c r="D21" s="40"/>
      <c r="E21" s="33"/>
      <c r="F21" s="42"/>
      <c r="G21" s="35"/>
    </row>
    <row r="22" spans="1:7" ht="15" customHeight="1" thickTop="1" thickBot="1" x14ac:dyDescent="0.3">
      <c r="A22" s="1"/>
      <c r="B22" s="26"/>
      <c r="C22" s="30"/>
      <c r="D22" s="40"/>
      <c r="E22" s="33"/>
      <c r="F22" s="42"/>
      <c r="G22" s="35"/>
    </row>
    <row r="23" spans="1:7" ht="15" customHeight="1" thickTop="1" thickBot="1" x14ac:dyDescent="0.3">
      <c r="A23" s="1"/>
      <c r="B23" s="26"/>
      <c r="C23" s="30"/>
      <c r="D23" s="40"/>
      <c r="E23" s="33"/>
      <c r="F23" s="42"/>
      <c r="G23" s="35"/>
    </row>
    <row r="24" spans="1:7" ht="15" customHeight="1" thickTop="1" thickBot="1" x14ac:dyDescent="0.3">
      <c r="A24" s="1"/>
      <c r="B24" s="26"/>
      <c r="C24" s="30"/>
      <c r="D24" s="40"/>
      <c r="E24" s="33"/>
      <c r="F24" s="42"/>
      <c r="G24" s="35"/>
    </row>
    <row r="25" spans="1:7" ht="15" customHeight="1" thickTop="1" thickBot="1" x14ac:dyDescent="0.3">
      <c r="A25" s="1"/>
      <c r="B25" s="26"/>
      <c r="C25" s="30"/>
      <c r="D25" s="40"/>
      <c r="E25" s="33"/>
      <c r="F25" s="42"/>
      <c r="G25" s="35"/>
    </row>
    <row r="26" spans="1:7" ht="15" customHeight="1" thickTop="1" thickBot="1" x14ac:dyDescent="0.3">
      <c r="A26" s="1"/>
      <c r="B26" s="26"/>
      <c r="C26" s="30"/>
      <c r="D26" s="40"/>
      <c r="E26" s="33"/>
      <c r="F26" s="42"/>
      <c r="G26" s="35"/>
    </row>
    <row r="27" spans="1:7" ht="15" customHeight="1" thickTop="1" thickBot="1" x14ac:dyDescent="0.3">
      <c r="A27" s="1"/>
      <c r="B27" s="26"/>
      <c r="C27" s="30"/>
      <c r="D27" s="40"/>
      <c r="E27" s="33"/>
      <c r="F27" s="42"/>
      <c r="G27" s="35"/>
    </row>
    <row r="28" spans="1:7" ht="15" customHeight="1" thickTop="1" thickBot="1" x14ac:dyDescent="0.3">
      <c r="A28" s="1"/>
      <c r="B28" s="26"/>
      <c r="C28" s="30"/>
      <c r="D28" s="40"/>
      <c r="E28" s="33"/>
      <c r="F28" s="42"/>
      <c r="G28" s="35"/>
    </row>
    <row r="29" spans="1:7" ht="15" customHeight="1" thickTop="1" thickBot="1" x14ac:dyDescent="0.3">
      <c r="A29" s="1"/>
      <c r="B29" s="26"/>
      <c r="C29" s="30"/>
      <c r="D29" s="40"/>
      <c r="E29" s="33"/>
      <c r="F29" s="42"/>
      <c r="G29" s="35"/>
    </row>
    <row r="30" spans="1:7" ht="15" customHeight="1" thickTop="1" thickBot="1" x14ac:dyDescent="0.3">
      <c r="A30" s="1"/>
      <c r="B30" s="26"/>
      <c r="C30" s="30"/>
      <c r="D30" s="40"/>
      <c r="E30" s="33"/>
      <c r="F30" s="42"/>
      <c r="G30" s="35"/>
    </row>
    <row r="31" spans="1:7" ht="15" customHeight="1" thickTop="1" thickBot="1" x14ac:dyDescent="0.3">
      <c r="A31" s="1"/>
      <c r="B31" s="26"/>
      <c r="C31" s="30"/>
      <c r="D31" s="40"/>
      <c r="E31" s="33"/>
      <c r="F31" s="42"/>
      <c r="G31" s="35"/>
    </row>
    <row r="32" spans="1:7" ht="15" customHeight="1" thickTop="1" thickBot="1" x14ac:dyDescent="0.3">
      <c r="A32" s="1"/>
      <c r="B32" s="26"/>
      <c r="C32" s="30"/>
      <c r="D32" s="40"/>
      <c r="E32" s="33"/>
      <c r="F32" s="42"/>
      <c r="G32" s="35"/>
    </row>
    <row r="33" spans="1:9" ht="15" customHeight="1" thickTop="1" thickBot="1" x14ac:dyDescent="0.3">
      <c r="A33" s="1"/>
      <c r="B33" s="26"/>
      <c r="C33" s="30"/>
      <c r="D33" s="40"/>
      <c r="E33" s="33"/>
      <c r="F33" s="42"/>
      <c r="G33" s="35"/>
    </row>
    <row r="34" spans="1:9" ht="15" customHeight="1" thickTop="1" thickBot="1" x14ac:dyDescent="0.3">
      <c r="A34" s="1"/>
      <c r="B34" s="26"/>
      <c r="C34" s="30"/>
      <c r="D34" s="40"/>
      <c r="E34" s="33"/>
      <c r="F34" s="42"/>
      <c r="G34" s="35"/>
    </row>
    <row r="35" spans="1:9" ht="15" customHeight="1" thickTop="1" thickBot="1" x14ac:dyDescent="0.3">
      <c r="A35" s="1"/>
      <c r="B35" s="26"/>
      <c r="C35" s="30"/>
      <c r="D35" s="40"/>
      <c r="E35" s="33"/>
      <c r="F35" s="42"/>
      <c r="G35" s="35"/>
    </row>
    <row r="36" spans="1:9" ht="15" customHeight="1" thickTop="1" x14ac:dyDescent="0.25">
      <c r="A36" s="1"/>
      <c r="B36" s="26"/>
      <c r="C36" s="30"/>
      <c r="D36" s="40"/>
      <c r="E36" s="33"/>
      <c r="F36" s="42"/>
      <c r="G36" s="35"/>
    </row>
    <row r="42" spans="1:9" x14ac:dyDescent="0.25">
      <c r="C42" s="14"/>
      <c r="F42" s="173"/>
      <c r="G42" s="173"/>
    </row>
    <row r="43" spans="1:9" x14ac:dyDescent="0.25">
      <c r="C43" s="21"/>
      <c r="D43" s="7"/>
      <c r="E43" s="23"/>
      <c r="F43" s="174"/>
      <c r="G43" s="174"/>
      <c r="H43" s="95"/>
      <c r="I43" s="95"/>
    </row>
    <row r="44" spans="1:9" x14ac:dyDescent="0.25">
      <c r="C44" s="22" t="s">
        <v>67</v>
      </c>
      <c r="E44" s="24"/>
      <c r="F44" s="141" t="s">
        <v>66</v>
      </c>
      <c r="G44" s="141"/>
      <c r="H44" s="94"/>
      <c r="I44" s="94"/>
    </row>
  </sheetData>
  <mergeCells count="9">
    <mergeCell ref="F42:G42"/>
    <mergeCell ref="F43:G43"/>
    <mergeCell ref="F44:G44"/>
    <mergeCell ref="A2:B2"/>
    <mergeCell ref="A3:B3"/>
    <mergeCell ref="A4:B4"/>
    <mergeCell ref="D4:E4"/>
    <mergeCell ref="D6:G6"/>
    <mergeCell ref="C2:G2"/>
  </mergeCells>
  <conditionalFormatting sqref="F8:F36">
    <cfRule type="expression" dxfId="2" priority="7">
      <formula>ISERROR(F8)</formula>
    </cfRule>
  </conditionalFormatting>
  <conditionalFormatting sqref="G8:G36">
    <cfRule type="containsText" dxfId="1" priority="1" operator="containsText" text="NO PROMOVIDO">
      <formula>NOT(ISERROR(SEARCH("NO PROMOVIDO",G8)))</formula>
    </cfRule>
    <cfRule type="containsText" dxfId="0" priority="2" operator="containsText" text="PROMOVIDO">
      <formula>NOT(ISERROR(SEARCH("PROMOVIDO",G8)))</formula>
    </cfRule>
  </conditionalFormatting>
  <dataValidations xWindow="497" yWindow="532" count="1">
    <dataValidation type="decimal" allowBlank="1" showInputMessage="1" showErrorMessage="1" prompt="ERROR - LA CALIFICACION ES ENTRE 1 Y 10" sqref="E8:E36" xr:uid="{00000000-0002-0000-0700-000000000000}">
      <formula1>1</formula1>
      <formula2>10</formula2>
    </dataValidation>
  </dataValidations>
  <pageMargins left="0.59055118110236227" right="0.19685039370078741" top="0" bottom="0" header="0" footer="0"/>
  <pageSetup paperSize="9" scale="75" orientation="portrait" horizontalDpi="4294967292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1ER TRIMESTRE</vt:lpstr>
      <vt:lpstr>CONS. 1ER TRIM.</vt:lpstr>
      <vt:lpstr>2DO TRIMESTRE</vt:lpstr>
      <vt:lpstr>CONS.2DO TRIM.</vt:lpstr>
      <vt:lpstr>3ER TRIMESTRE </vt:lpstr>
      <vt:lpstr>CONS. 3ER TRIM.</vt:lpstr>
      <vt:lpstr>CALF. TRIMESTRALES</vt:lpstr>
      <vt:lpstr>SUPLETORIO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Jessenia G S</dc:creator>
  <cp:lastModifiedBy>Cristhian Francisco Quiñónez Tapullo</cp:lastModifiedBy>
  <cp:lastPrinted>2025-08-08T04:15:24Z</cp:lastPrinted>
  <dcterms:created xsi:type="dcterms:W3CDTF">2023-04-18T01:54:31Z</dcterms:created>
  <dcterms:modified xsi:type="dcterms:W3CDTF">2025-08-21T04:50:41Z</dcterms:modified>
</cp:coreProperties>
</file>